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achimneipp/Desktop/"/>
    </mc:Choice>
  </mc:AlternateContent>
  <xr:revisionPtr revIDLastSave="0" documentId="13_ncr:1_{2CB7D457-929F-2146-A08B-1404B9B7254A}" xr6:coauthVersionLast="47" xr6:coauthVersionMax="47" xr10:uidLastSave="{00000000-0000-0000-0000-000000000000}"/>
  <bookViews>
    <workbookView xWindow="0" yWindow="500" windowWidth="35840" windowHeight="20420" tabRatio="500" xr2:uid="{00000000-000D-0000-FFFF-FFFF00000000}"/>
  </bookViews>
  <sheets>
    <sheet name="BwPers" sheetId="31" r:id="rId1"/>
  </sheets>
  <definedNames>
    <definedName name="solver_adj" localSheetId="0" hidden="1">BwPers!#REF!,BwPers!#REF!,BwPers!#REF!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100000</definedName>
    <definedName name="solver_lhs1" localSheetId="0" hidden="1">BwPers!#REF!</definedName>
    <definedName name="solver_lhs2" localSheetId="0" hidden="1">BwPers!#REF!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opt" localSheetId="0" hidden="1">BwPers!#REF!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BwPers!#REF!</definedName>
    <definedName name="solver_rhs2" localSheetId="0" hidden="1">BwPers!#REF!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300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31" l="1"/>
  <c r="R5" i="31" s="1"/>
  <c r="X5" i="31" s="1"/>
  <c r="Y5" i="31"/>
  <c r="K5" i="31"/>
  <c r="W5" i="31" s="1"/>
  <c r="Y6" i="31"/>
  <c r="R6" i="31"/>
  <c r="X6" i="31" s="1"/>
  <c r="K6" i="31"/>
  <c r="W6" i="31" s="1"/>
  <c r="Y7" i="31"/>
  <c r="R7" i="31"/>
  <c r="X7" i="31" s="1"/>
  <c r="K7" i="31"/>
  <c r="W7" i="31" s="1"/>
  <c r="Y8" i="31"/>
  <c r="R8" i="31"/>
  <c r="X8" i="31" s="1"/>
  <c r="K8" i="31"/>
  <c r="W8" i="31" s="1"/>
  <c r="Y9" i="31"/>
  <c r="R9" i="31"/>
  <c r="X9" i="31" s="1"/>
  <c r="K9" i="31"/>
  <c r="W9" i="31" s="1"/>
  <c r="Y10" i="31"/>
  <c r="R10" i="31"/>
  <c r="X10" i="31" s="1"/>
  <c r="K10" i="31"/>
  <c r="W10" i="31" s="1"/>
  <c r="Y11" i="31"/>
  <c r="R11" i="31"/>
  <c r="X11" i="31" s="1"/>
  <c r="K11" i="31"/>
  <c r="W11" i="31" s="1"/>
  <c r="Y12" i="31"/>
  <c r="R12" i="31"/>
  <c r="X12" i="31" s="1"/>
  <c r="K12" i="31"/>
  <c r="W12" i="31" s="1"/>
  <c r="S13" i="31"/>
  <c r="Y13" i="31" s="1"/>
  <c r="R13" i="31"/>
  <c r="X13" i="31" s="1"/>
  <c r="K13" i="31"/>
  <c r="W13" i="31" s="1"/>
  <c r="S14" i="31"/>
  <c r="Y14" i="31" s="1"/>
  <c r="R14" i="31"/>
  <c r="X14" i="31" s="1"/>
  <c r="K14" i="31"/>
  <c r="W14" i="31" s="1"/>
  <c r="S15" i="31"/>
  <c r="Y15" i="31" s="1"/>
  <c r="R15" i="31"/>
  <c r="X15" i="31" s="1"/>
  <c r="K15" i="31"/>
  <c r="W15" i="31" s="1"/>
  <c r="S16" i="31"/>
  <c r="Y16" i="31" s="1"/>
  <c r="R16" i="31"/>
  <c r="X16" i="31" s="1"/>
  <c r="K16" i="31"/>
  <c r="W16" i="31" s="1"/>
  <c r="S17" i="31"/>
  <c r="Y17" i="31" s="1"/>
  <c r="R17" i="31"/>
  <c r="X17" i="31" s="1"/>
  <c r="K17" i="31"/>
  <c r="W17" i="31" s="1"/>
  <c r="S18" i="31"/>
  <c r="Y18" i="31" s="1"/>
  <c r="R18" i="31"/>
  <c r="X18" i="31" s="1"/>
  <c r="K18" i="31"/>
  <c r="W18" i="31" s="1"/>
  <c r="S19" i="31"/>
  <c r="Y19" i="31" s="1"/>
  <c r="R19" i="31"/>
  <c r="X19" i="31" s="1"/>
  <c r="K19" i="31"/>
  <c r="W19" i="31" s="1"/>
  <c r="S21" i="31"/>
  <c r="Y21" i="31" s="1"/>
  <c r="S20" i="31"/>
  <c r="Y20" i="31" s="1"/>
  <c r="R20" i="31"/>
  <c r="X20" i="31" s="1"/>
  <c r="K20" i="31"/>
  <c r="W20" i="31" s="1"/>
  <c r="S22" i="31"/>
  <c r="Y22" i="31" s="1"/>
  <c r="R22" i="31"/>
  <c r="X22" i="31" s="1"/>
  <c r="K22" i="31"/>
  <c r="W22" i="31" s="1"/>
  <c r="R21" i="31"/>
  <c r="X21" i="31" s="1"/>
  <c r="K21" i="31"/>
  <c r="W21" i="31" s="1"/>
  <c r="S23" i="31"/>
  <c r="Y23" i="31" s="1"/>
  <c r="R23" i="31"/>
  <c r="X23" i="31" s="1"/>
  <c r="K23" i="31"/>
  <c r="W23" i="31" s="1"/>
  <c r="S24" i="31"/>
  <c r="Y24" i="31" s="1"/>
  <c r="R24" i="31"/>
  <c r="X24" i="31" s="1"/>
  <c r="K24" i="31"/>
  <c r="W24" i="31" s="1"/>
  <c r="S25" i="31"/>
  <c r="Y25" i="31" s="1"/>
  <c r="R25" i="31"/>
  <c r="X25" i="31" s="1"/>
  <c r="K25" i="31"/>
  <c r="W25" i="31" s="1"/>
  <c r="S26" i="31"/>
  <c r="Y26" i="31" s="1"/>
  <c r="R26" i="31"/>
  <c r="X26" i="31" s="1"/>
  <c r="K26" i="31"/>
  <c r="W26" i="31" s="1"/>
  <c r="S27" i="31"/>
  <c r="Y27" i="31" s="1"/>
  <c r="R27" i="31"/>
  <c r="X27" i="31" s="1"/>
  <c r="K27" i="31"/>
  <c r="W27" i="31" s="1"/>
  <c r="S28" i="31"/>
  <c r="Y28" i="31" s="1"/>
  <c r="R28" i="31"/>
  <c r="X28" i="31" s="1"/>
  <c r="K28" i="31"/>
  <c r="W28" i="31" s="1"/>
  <c r="S29" i="31"/>
  <c r="Y29" i="31" s="1"/>
  <c r="R29" i="31"/>
  <c r="X29" i="31" s="1"/>
  <c r="K29" i="31"/>
  <c r="W29" i="31" s="1"/>
  <c r="S30" i="31"/>
  <c r="Y30" i="31" s="1"/>
  <c r="R30" i="31"/>
  <c r="X30" i="31" s="1"/>
  <c r="K30" i="31"/>
  <c r="W30" i="31" s="1"/>
  <c r="S31" i="31"/>
  <c r="Y31" i="31" s="1"/>
  <c r="R31" i="31"/>
  <c r="X31" i="31" s="1"/>
  <c r="K31" i="31"/>
  <c r="W31" i="31" s="1"/>
  <c r="S32" i="31"/>
  <c r="Y32" i="31" s="1"/>
  <c r="R32" i="31"/>
  <c r="X32" i="31" s="1"/>
  <c r="K32" i="31"/>
  <c r="W32" i="31" s="1"/>
  <c r="S33" i="31"/>
  <c r="Y33" i="31" s="1"/>
  <c r="R33" i="31"/>
  <c r="X33" i="31" s="1"/>
  <c r="K33" i="31"/>
  <c r="W33" i="31" s="1"/>
  <c r="S34" i="31"/>
  <c r="Y34" i="31" s="1"/>
  <c r="R34" i="31"/>
  <c r="X34" i="31" s="1"/>
  <c r="K34" i="31"/>
  <c r="W34" i="31" s="1"/>
  <c r="S35" i="31"/>
  <c r="Y35" i="31" s="1"/>
  <c r="R35" i="31"/>
  <c r="X35" i="31" s="1"/>
  <c r="K35" i="31"/>
  <c r="W35" i="31" s="1"/>
  <c r="S36" i="31"/>
  <c r="Y36" i="31" s="1"/>
  <c r="R36" i="31"/>
  <c r="K36" i="31"/>
  <c r="W36" i="31" s="1"/>
  <c r="S37" i="31"/>
  <c r="Y37" i="31" s="1"/>
  <c r="R37" i="31"/>
  <c r="X37" i="31" s="1"/>
  <c r="K37" i="31"/>
  <c r="W37" i="31" s="1"/>
  <c r="S38" i="31"/>
  <c r="Y38" i="31" s="1"/>
  <c r="R38" i="31"/>
  <c r="X38" i="31" s="1"/>
  <c r="K38" i="31"/>
  <c r="W38" i="31" s="1"/>
  <c r="S39" i="31"/>
  <c r="Y39" i="31" s="1"/>
  <c r="R39" i="31"/>
  <c r="X39" i="31" s="1"/>
  <c r="K39" i="31"/>
  <c r="W39" i="31" s="1"/>
  <c r="S40" i="31"/>
  <c r="Y40" i="31" s="1"/>
  <c r="R40" i="31"/>
  <c r="X40" i="31" s="1"/>
  <c r="K40" i="31"/>
  <c r="W40" i="31" s="1"/>
  <c r="S41" i="31"/>
  <c r="Y41" i="31" s="1"/>
  <c r="R41" i="31"/>
  <c r="X41" i="31" s="1"/>
  <c r="K41" i="31"/>
  <c r="W41" i="31" s="1"/>
  <c r="S42" i="31"/>
  <c r="Y42" i="31" s="1"/>
  <c r="R42" i="31"/>
  <c r="X42" i="31" s="1"/>
  <c r="K42" i="31"/>
  <c r="W42" i="31" s="1"/>
  <c r="S43" i="31"/>
  <c r="Y43" i="31" s="1"/>
  <c r="R43" i="31"/>
  <c r="X43" i="31" s="1"/>
  <c r="K43" i="31"/>
  <c r="W43" i="31" s="1"/>
  <c r="S44" i="31"/>
  <c r="Y44" i="31" s="1"/>
  <c r="R44" i="31"/>
  <c r="X44" i="31" s="1"/>
  <c r="K44" i="31"/>
  <c r="W44" i="31" s="1"/>
  <c r="S45" i="31"/>
  <c r="Y45" i="31" s="1"/>
  <c r="R45" i="31"/>
  <c r="X45" i="31" s="1"/>
  <c r="K45" i="31"/>
  <c r="W45" i="31" s="1"/>
  <c r="S46" i="31"/>
  <c r="Y46" i="31" s="1"/>
  <c r="R46" i="31"/>
  <c r="X46" i="31" s="1"/>
  <c r="K46" i="31"/>
  <c r="W46" i="31" s="1"/>
  <c r="S47" i="31"/>
  <c r="Y47" i="31" s="1"/>
  <c r="R47" i="31"/>
  <c r="X47" i="31" s="1"/>
  <c r="K47" i="31"/>
  <c r="W47" i="31" s="1"/>
  <c r="S48" i="31"/>
  <c r="Y48" i="31" s="1"/>
  <c r="R48" i="31"/>
  <c r="X48" i="31" s="1"/>
  <c r="K48" i="31"/>
  <c r="W48" i="31" s="1"/>
  <c r="S49" i="31"/>
  <c r="Y49" i="31" s="1"/>
  <c r="R49" i="31"/>
  <c r="X49" i="31" s="1"/>
  <c r="K49" i="31"/>
  <c r="W49" i="31" s="1"/>
  <c r="S50" i="31"/>
  <c r="Y50" i="31" s="1"/>
  <c r="R50" i="31"/>
  <c r="X50" i="31" s="1"/>
  <c r="K50" i="31"/>
  <c r="W50" i="31" s="1"/>
  <c r="S51" i="31"/>
  <c r="Y51" i="31" s="1"/>
  <c r="R51" i="31"/>
  <c r="X51" i="31" s="1"/>
  <c r="K51" i="31"/>
  <c r="W51" i="31" s="1"/>
  <c r="S52" i="31"/>
  <c r="Y52" i="31" s="1"/>
  <c r="R52" i="31"/>
  <c r="X52" i="31" s="1"/>
  <c r="K52" i="31"/>
  <c r="W52" i="31" s="1"/>
  <c r="S53" i="31"/>
  <c r="Y53" i="31" s="1"/>
  <c r="R53" i="31"/>
  <c r="X53" i="31" s="1"/>
  <c r="K53" i="31"/>
  <c r="W53" i="31" s="1"/>
  <c r="S54" i="31"/>
  <c r="Y54" i="31" s="1"/>
  <c r="R54" i="31"/>
  <c r="X54" i="31" s="1"/>
  <c r="K54" i="31"/>
  <c r="W54" i="31" s="1"/>
  <c r="S55" i="31"/>
  <c r="Y55" i="31" s="1"/>
  <c r="R55" i="31"/>
  <c r="X55" i="31" s="1"/>
  <c r="K55" i="31"/>
  <c r="W55" i="31" s="1"/>
  <c r="S56" i="31"/>
  <c r="Y56" i="31" s="1"/>
  <c r="R56" i="31"/>
  <c r="X56" i="31" s="1"/>
  <c r="K56" i="31"/>
  <c r="W56" i="31" s="1"/>
  <c r="S57" i="31"/>
  <c r="Y57" i="31" s="1"/>
  <c r="R57" i="31"/>
  <c r="X57" i="31" s="1"/>
  <c r="K57" i="31"/>
  <c r="W57" i="31" s="1"/>
  <c r="S58" i="31"/>
  <c r="Y58" i="31" s="1"/>
  <c r="R58" i="31"/>
  <c r="X58" i="31" s="1"/>
  <c r="K58" i="31"/>
  <c r="W58" i="31" s="1"/>
  <c r="S59" i="31"/>
  <c r="Y59" i="31" s="1"/>
  <c r="R59" i="31"/>
  <c r="X59" i="31" s="1"/>
  <c r="K59" i="31"/>
  <c r="W59" i="31" s="1"/>
  <c r="S60" i="31"/>
  <c r="Y60" i="31" s="1"/>
  <c r="R60" i="31"/>
  <c r="K60" i="31"/>
  <c r="W60" i="31" s="1"/>
  <c r="S61" i="31"/>
  <c r="Y61" i="31" s="1"/>
  <c r="R61" i="31"/>
  <c r="X61" i="31" s="1"/>
  <c r="S62" i="31"/>
  <c r="Y62" i="31" s="1"/>
  <c r="R62" i="31"/>
  <c r="X62" i="31" s="1"/>
  <c r="K62" i="31"/>
  <c r="W62" i="31" s="1"/>
  <c r="K61" i="31"/>
  <c r="W61" i="31" s="1"/>
  <c r="S63" i="31"/>
  <c r="Y63" i="31" s="1"/>
  <c r="R63" i="31"/>
  <c r="X63" i="31" s="1"/>
  <c r="K63" i="31"/>
  <c r="W63" i="31" s="1"/>
  <c r="R64" i="31"/>
  <c r="X64" i="31" s="1"/>
  <c r="Y64" i="31"/>
  <c r="K64" i="31"/>
  <c r="W64" i="31" s="1"/>
  <c r="R65" i="31"/>
  <c r="X65" i="31" s="1"/>
  <c r="Y65" i="31"/>
  <c r="K65" i="31"/>
  <c r="W65" i="31" s="1"/>
  <c r="R66" i="31"/>
  <c r="X66" i="31" s="1"/>
  <c r="Y66" i="31"/>
  <c r="K66" i="31"/>
  <c r="W66" i="31" s="1"/>
  <c r="R67" i="31"/>
  <c r="X67" i="31" s="1"/>
  <c r="Y67" i="31"/>
  <c r="K67" i="31"/>
  <c r="W67" i="31" s="1"/>
  <c r="R68" i="31"/>
  <c r="X68" i="31" s="1"/>
  <c r="Y68" i="31"/>
  <c r="K68" i="31"/>
  <c r="W68" i="31" s="1"/>
  <c r="R69" i="31"/>
  <c r="X69" i="31" s="1"/>
  <c r="Y69" i="31"/>
  <c r="K69" i="31"/>
  <c r="W69" i="31" s="1"/>
  <c r="R70" i="31"/>
  <c r="X70" i="31" s="1"/>
  <c r="Y70" i="31"/>
  <c r="K70" i="31"/>
  <c r="W70" i="31" s="1"/>
  <c r="R71" i="31"/>
  <c r="X71" i="31" s="1"/>
  <c r="Y71" i="31"/>
  <c r="K71" i="31"/>
  <c r="W71" i="31" s="1"/>
  <c r="R72" i="31"/>
  <c r="X72" i="31" s="1"/>
  <c r="Y72" i="31"/>
  <c r="K72" i="31"/>
  <c r="W72" i="31" s="1"/>
  <c r="R73" i="31"/>
  <c r="X73" i="31" s="1"/>
  <c r="Y73" i="31"/>
  <c r="K73" i="31"/>
  <c r="W73" i="31" s="1"/>
  <c r="R74" i="31"/>
  <c r="X74" i="31" s="1"/>
  <c r="Y74" i="31"/>
  <c r="K74" i="31"/>
  <c r="W74" i="31" s="1"/>
  <c r="R75" i="31"/>
  <c r="X75" i="31" s="1"/>
  <c r="Y75" i="31"/>
  <c r="K75" i="31"/>
  <c r="W75" i="31" s="1"/>
  <c r="R76" i="31"/>
  <c r="X76" i="31" s="1"/>
  <c r="Y76" i="31"/>
  <c r="K76" i="31"/>
  <c r="W76" i="31" s="1"/>
  <c r="R77" i="31"/>
  <c r="X77" i="31" s="1"/>
  <c r="Y77" i="31"/>
  <c r="K77" i="31"/>
  <c r="W77" i="31" s="1"/>
  <c r="R78" i="31"/>
  <c r="X78" i="31" s="1"/>
  <c r="Y78" i="31"/>
  <c r="K78" i="31"/>
  <c r="W78" i="31" s="1"/>
  <c r="R79" i="31"/>
  <c r="X79" i="31" s="1"/>
  <c r="Y79" i="31"/>
  <c r="K79" i="31"/>
  <c r="W79" i="31" s="1"/>
  <c r="Y80" i="31"/>
  <c r="X80" i="31"/>
  <c r="K80" i="31"/>
  <c r="W80" i="31" s="1"/>
  <c r="Y81" i="31"/>
  <c r="X81" i="31"/>
  <c r="K81" i="31"/>
  <c r="W81" i="31" s="1"/>
  <c r="Y82" i="31"/>
  <c r="X82" i="31"/>
  <c r="K82" i="31"/>
  <c r="W82" i="31" s="1"/>
  <c r="Y83" i="31"/>
  <c r="X83" i="31"/>
  <c r="K83" i="31"/>
  <c r="W83" i="31" s="1"/>
  <c r="Y84" i="31"/>
  <c r="X84" i="31"/>
  <c r="K84" i="31"/>
  <c r="W84" i="31" s="1"/>
  <c r="Y85" i="31"/>
  <c r="X85" i="31"/>
  <c r="K85" i="31"/>
  <c r="W85" i="31" s="1"/>
  <c r="Y86" i="31"/>
  <c r="X86" i="31"/>
  <c r="K86" i="31"/>
  <c r="W86" i="31" s="1"/>
  <c r="Y87" i="31"/>
  <c r="X87" i="31"/>
  <c r="K87" i="31"/>
  <c r="W87" i="31" s="1"/>
  <c r="Y88" i="31"/>
  <c r="X88" i="31"/>
  <c r="K88" i="31"/>
  <c r="W88" i="31" s="1"/>
  <c r="Y95" i="31"/>
  <c r="Y96" i="31"/>
  <c r="Y97" i="31"/>
  <c r="Y98" i="31"/>
  <c r="Y99" i="31"/>
  <c r="Y100" i="31"/>
  <c r="Y101" i="31"/>
  <c r="Y102" i="31"/>
  <c r="Y103" i="31"/>
  <c r="Y104" i="31"/>
  <c r="Y105" i="31"/>
  <c r="Y106" i="31"/>
  <c r="Y107" i="31"/>
  <c r="Y108" i="31"/>
  <c r="Y109" i="31"/>
  <c r="Y110" i="31"/>
  <c r="Y111" i="31"/>
  <c r="Y112" i="31"/>
  <c r="Y113" i="31"/>
  <c r="Y114" i="31"/>
  <c r="Y115" i="31"/>
  <c r="Y116" i="31"/>
  <c r="Y117" i="31"/>
  <c r="Y118" i="31"/>
  <c r="Y119" i="31"/>
  <c r="Y120" i="31"/>
  <c r="Y121" i="31"/>
  <c r="Y122" i="31"/>
  <c r="Y123" i="31"/>
  <c r="Y124" i="31"/>
  <c r="Y125" i="31"/>
  <c r="Y126" i="31"/>
  <c r="Y94" i="31"/>
  <c r="X90" i="31"/>
  <c r="Y90" i="31"/>
  <c r="X91" i="31"/>
  <c r="Y91" i="31"/>
  <c r="X92" i="31"/>
  <c r="Y92" i="31"/>
  <c r="X93" i="31"/>
  <c r="Y93" i="31"/>
  <c r="Y89" i="31"/>
  <c r="X89" i="31"/>
  <c r="K89" i="31"/>
  <c r="W89" i="31" s="1"/>
  <c r="K90" i="31"/>
  <c r="W90" i="31" s="1"/>
  <c r="K91" i="31"/>
  <c r="W91" i="31" s="1"/>
  <c r="K92" i="31"/>
  <c r="W92" i="31" s="1"/>
  <c r="K93" i="31"/>
  <c r="W93" i="31" s="1"/>
  <c r="K94" i="31"/>
  <c r="W94" i="31" s="1"/>
  <c r="K95" i="31"/>
  <c r="W95" i="31" s="1"/>
  <c r="K96" i="31"/>
  <c r="W96" i="31" s="1"/>
  <c r="K97" i="31"/>
  <c r="W97" i="31" s="1"/>
  <c r="K98" i="31"/>
  <c r="W98" i="31" s="1"/>
  <c r="K99" i="31"/>
  <c r="W99" i="31" s="1"/>
  <c r="K100" i="31"/>
  <c r="W100" i="31" s="1"/>
  <c r="K101" i="31"/>
  <c r="W101" i="31" s="1"/>
  <c r="K102" i="31"/>
  <c r="W102" i="31" s="1"/>
  <c r="K103" i="31"/>
  <c r="W103" i="31" s="1"/>
  <c r="K104" i="31"/>
  <c r="W104" i="31" s="1"/>
  <c r="K105" i="31"/>
  <c r="W105" i="31" s="1"/>
  <c r="K106" i="31"/>
  <c r="W106" i="31" s="1"/>
  <c r="K107" i="31"/>
  <c r="W107" i="31" s="1"/>
  <c r="K108" i="31"/>
  <c r="W108" i="31" s="1"/>
  <c r="K109" i="31"/>
  <c r="W109" i="31" s="1"/>
  <c r="K110" i="31"/>
  <c r="W110" i="31" s="1"/>
  <c r="K111" i="31"/>
  <c r="W111" i="31" s="1"/>
  <c r="K113" i="31"/>
  <c r="W113" i="31" s="1"/>
  <c r="K114" i="31"/>
  <c r="W114" i="31" s="1"/>
  <c r="K115" i="31"/>
  <c r="W115" i="31" s="1"/>
  <c r="K116" i="31"/>
  <c r="W116" i="31" s="1"/>
  <c r="K117" i="31"/>
  <c r="W117" i="31" s="1"/>
  <c r="K118" i="31"/>
  <c r="W118" i="31" s="1"/>
  <c r="K119" i="31"/>
  <c r="W119" i="31" s="1"/>
  <c r="K120" i="31"/>
  <c r="W120" i="31" s="1"/>
  <c r="K121" i="31"/>
  <c r="W121" i="31" s="1"/>
  <c r="K122" i="31"/>
  <c r="W122" i="31" s="1"/>
  <c r="K123" i="31"/>
  <c r="W123" i="31" s="1"/>
  <c r="K124" i="31"/>
  <c r="W124" i="31" s="1"/>
  <c r="K125" i="31"/>
  <c r="W125" i="31" s="1"/>
  <c r="K126" i="31"/>
  <c r="W126" i="31" s="1"/>
  <c r="K112" i="31"/>
  <c r="W112" i="31" s="1"/>
  <c r="L1" i="31"/>
  <c r="N1" i="31" s="1"/>
  <c r="H1" i="31" l="1"/>
  <c r="X36" i="31"/>
  <c r="X60" i="31"/>
</calcChain>
</file>

<file path=xl/sharedStrings.xml><?xml version="1.0" encoding="utf-8"?>
<sst xmlns="http://schemas.openxmlformats.org/spreadsheetml/2006/main" count="261" uniqueCount="162">
  <si>
    <t>Σ</t>
  </si>
  <si>
    <t>Schon</t>
  </si>
  <si>
    <t>Beginn</t>
  </si>
  <si>
    <t>Gap</t>
  </si>
  <si>
    <t>OrgBer</t>
  </si>
  <si>
    <t>BMVtg</t>
  </si>
  <si>
    <t>N DSt</t>
  </si>
  <si>
    <t>SKB</t>
  </si>
  <si>
    <t>Z San</t>
  </si>
  <si>
    <t>Heer</t>
  </si>
  <si>
    <t>Marine</t>
  </si>
  <si>
    <t>Luftwaffe</t>
  </si>
  <si>
    <t>IUD</t>
  </si>
  <si>
    <t>AIN</t>
  </si>
  <si>
    <t>P</t>
  </si>
  <si>
    <t>Studenten</t>
  </si>
  <si>
    <t>FWD</t>
  </si>
  <si>
    <t>Frauen</t>
  </si>
  <si>
    <t>Mar 2017</t>
  </si>
  <si>
    <t>P+Stud</t>
  </si>
  <si>
    <t>Feb 2017</t>
  </si>
  <si>
    <t>Jan 2017</t>
  </si>
  <si>
    <t>Dec 2016</t>
  </si>
  <si>
    <t>Nov 2016</t>
  </si>
  <si>
    <t>Oct 2016</t>
  </si>
  <si>
    <t>Sep 2016</t>
  </si>
  <si>
    <t>Aug 2016</t>
  </si>
  <si>
    <t>Jul 2016</t>
  </si>
  <si>
    <t>Jun 2016</t>
  </si>
  <si>
    <t>May 2016</t>
  </si>
  <si>
    <t>Apr 2016</t>
  </si>
  <si>
    <t>Mar 2016</t>
  </si>
  <si>
    <t>Feb 2016</t>
  </si>
  <si>
    <t>Jan 2016</t>
  </si>
  <si>
    <t>Personal</t>
  </si>
  <si>
    <t>Ist Gesamt</t>
  </si>
  <si>
    <t>Ziel Gesamt</t>
  </si>
  <si>
    <t>Struktur OrgBer</t>
  </si>
  <si>
    <t>Nachrichtlich</t>
  </si>
  <si>
    <t>IUD=Infrastruktur, Umweltschutz, Dienstleistungen</t>
  </si>
  <si>
    <t>AIN=Ausrüstung, IT, Nutzung</t>
  </si>
  <si>
    <t>P="realer" OrgBer Personal (=OrgBer Peronal-Studenten an Bw-Unis)</t>
  </si>
  <si>
    <t>CIR</t>
  </si>
  <si>
    <t>May 2017</t>
  </si>
  <si>
    <t>Apr 2017</t>
  </si>
  <si>
    <t>Jun 2017</t>
  </si>
  <si>
    <t>Jul 2017</t>
  </si>
  <si>
    <t>Aug 2017</t>
  </si>
  <si>
    <t>Sep 2017</t>
  </si>
  <si>
    <t>Okt 2017</t>
  </si>
  <si>
    <t>Nov 2017</t>
  </si>
  <si>
    <t>Dez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</si>
  <si>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</si>
  <si>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</si>
  <si>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</si>
  <si>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</si>
  <si>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</si>
  <si>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</si>
  <si>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</si>
  <si>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</si>
  <si>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</si>
  <si>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Okt 2018</t>
  </si>
  <si>
    <t>Nov 2018</t>
  </si>
  <si>
    <t>Dez 2018</t>
  </si>
  <si>
    <t>Jan 2019</t>
  </si>
  <si>
    <t>Struktur B&amp;Z-FWD</t>
  </si>
  <si>
    <t>Beruf</t>
  </si>
  <si>
    <t>Zeit</t>
  </si>
  <si>
    <t>Σ B&amp;Z</t>
  </si>
  <si>
    <t>Ist B&amp;Z</t>
  </si>
  <si>
    <t>Feb 2019</t>
  </si>
  <si>
    <t>Controlling</t>
  </si>
  <si>
    <t xml:space="preserve">Controlling </t>
  </si>
  <si>
    <t xml:space="preserve"> </t>
  </si>
  <si>
    <t>Σ OrgBer</t>
  </si>
  <si>
    <t>Σ Struktur</t>
  </si>
  <si>
    <t>Mar 2019</t>
  </si>
  <si>
    <t>Apr 2019</t>
  </si>
  <si>
    <t>Mai 2019</t>
  </si>
  <si>
    <t>Jun 2019</t>
  </si>
  <si>
    <t>Jul 2019</t>
  </si>
  <si>
    <t>Aug 2019</t>
  </si>
  <si>
    <t>Sep 2019</t>
  </si>
  <si>
    <t>Okt 2019</t>
  </si>
  <si>
    <t>Nov 2019</t>
  </si>
  <si>
    <t>Dez 2019</t>
  </si>
  <si>
    <t>Jan 2020</t>
  </si>
  <si>
    <t>Feb 2020</t>
  </si>
  <si>
    <t>Mar 2020</t>
  </si>
  <si>
    <t>Apr 2020</t>
  </si>
  <si>
    <t>Mai 2020</t>
  </si>
  <si>
    <t>Jun 2020</t>
  </si>
  <si>
    <t>Jul 2020</t>
  </si>
  <si>
    <t>Aug 2020</t>
  </si>
  <si>
    <t>Sep 2020</t>
  </si>
  <si>
    <t>Okt 2020</t>
  </si>
  <si>
    <t>Nov 2020</t>
  </si>
  <si>
    <t>Dez 2020</t>
  </si>
  <si>
    <t>Jan 2021</t>
  </si>
  <si>
    <t>Feb 2021</t>
  </si>
  <si>
    <t>Mar 2021</t>
  </si>
  <si>
    <t>Apr 2021</t>
  </si>
  <si>
    <t>Mai 2021</t>
  </si>
  <si>
    <t>Jun 2021</t>
  </si>
  <si>
    <t>Jul 2021</t>
  </si>
  <si>
    <t>Aug 2021</t>
  </si>
  <si>
    <t>Sep 2021</t>
  </si>
  <si>
    <t>Okt 2021</t>
  </si>
  <si>
    <t>Nov 2021</t>
  </si>
  <si>
    <t>Dez 2021</t>
  </si>
  <si>
    <t>Jan 2022</t>
  </si>
  <si>
    <t>Feb 2022</t>
  </si>
  <si>
    <t>Mar 2022</t>
  </si>
  <si>
    <t>Apr 2022</t>
  </si>
  <si>
    <t>Mai 2022</t>
  </si>
  <si>
    <t>Jun 2022</t>
  </si>
  <si>
    <t>Jul 2022</t>
  </si>
  <si>
    <t>Aug 2022</t>
  </si>
  <si>
    <t>Sep 2022</t>
  </si>
  <si>
    <t>Okt 2022</t>
  </si>
  <si>
    <t>Nov 2022</t>
  </si>
  <si>
    <t>Dez 2022</t>
  </si>
  <si>
    <t>Jan 2023</t>
  </si>
  <si>
    <t>Feb 2023</t>
  </si>
  <si>
    <t>Mar 2023</t>
  </si>
  <si>
    <t>Apr 2023</t>
  </si>
  <si>
    <t>Mai 2023</t>
  </si>
  <si>
    <t>Juni 2023</t>
  </si>
  <si>
    <t>Juli 2023</t>
  </si>
  <si>
    <t>Aug 2023</t>
  </si>
  <si>
    <t>Sep 2023</t>
  </si>
  <si>
    <t>Okt 2023</t>
  </si>
  <si>
    <t>Nov 2023</t>
  </si>
  <si>
    <t>Dez 2023</t>
  </si>
  <si>
    <t>Jan 2024</t>
  </si>
  <si>
    <t>Feb 2024</t>
  </si>
  <si>
    <t>Mar 2024</t>
  </si>
  <si>
    <t>Apr 2024</t>
  </si>
  <si>
    <t>Mai 2024</t>
  </si>
  <si>
    <t>Juni 2024</t>
  </si>
  <si>
    <t>Juli 2024</t>
  </si>
  <si>
    <t>Aug  2024</t>
  </si>
  <si>
    <t>Sep 2024</t>
  </si>
  <si>
    <t>Okt  2024</t>
  </si>
  <si>
    <t>UB</t>
  </si>
  <si>
    <t>UB=Unterstützungsberreich</t>
  </si>
  <si>
    <t>Nov  2024</t>
  </si>
  <si>
    <t>Dez  2024</t>
  </si>
  <si>
    <t>Jan  2025</t>
  </si>
  <si>
    <t>Feb  2025</t>
  </si>
  <si>
    <t>Mar  2025</t>
  </si>
  <si>
    <t>Apr  2025</t>
  </si>
  <si>
    <t>Mai  2025</t>
  </si>
  <si>
    <t>Jun  2025</t>
  </si>
  <si>
    <t>Jul  2025</t>
  </si>
  <si>
    <t>Aug 2025</t>
  </si>
  <si>
    <t>Sep 2025</t>
  </si>
  <si>
    <t>Okt 2025</t>
  </si>
  <si>
    <t>Nov 2025</t>
  </si>
  <si>
    <t>Dez 2025</t>
  </si>
  <si>
    <t>Jan 2026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</si>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</sst>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_ ;[Red]\-#,##0.0\ "/>
    <numFmt numFmtId="166" formatCode="0_ ;[Red]\-0\ "/>
    <numFmt numFmtId="167" formatCode="0.0%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35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1" fillId="4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0" fontId="4" fillId="7" borderId="0" xfId="0" applyFont="1" applyFill="1" applyAlignment="1">
      <alignment horizontal="right" vertical="center"/>
    </xf>
    <xf numFmtId="165" fontId="5" fillId="6" borderId="0" xfId="0" applyNumberFormat="1" applyFont="1" applyFill="1" applyAlignment="1">
      <alignment horizontal="right" vertical="center"/>
    </xf>
    <xf numFmtId="17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166" fontId="7" fillId="8" borderId="1" xfId="0" applyNumberFormat="1" applyFont="1" applyFill="1" applyBorder="1" applyAlignment="1">
      <alignment vertical="center"/>
    </xf>
    <xf numFmtId="14" fontId="7" fillId="8" borderId="1" xfId="0" applyNumberFormat="1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167" fontId="0" fillId="0" borderId="0" xfId="2353" applyNumberFormat="1" applyFont="1" applyAlignment="1">
      <alignment vertical="center"/>
    </xf>
    <xf numFmtId="164" fontId="0" fillId="0" borderId="0" xfId="0" applyNumberFormat="1"/>
    <xf numFmtId="49" fontId="4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7" borderId="0" xfId="0" applyNumberFormat="1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</cellXfs>
  <cellStyles count="2354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6" builtinId="9" hidden="1"/>
    <cellStyle name="Besuchter Hyperlink" xfId="508" builtinId="9" hidden="1"/>
    <cellStyle name="Besuchter Hyperlink" xfId="510" builtinId="9" hidden="1"/>
    <cellStyle name="Besuchter Hyperlink" xfId="512" builtinId="9" hidden="1"/>
    <cellStyle name="Besuchter Hyperlink" xfId="514" builtinId="9" hidden="1"/>
    <cellStyle name="Besuchter Hyperlink" xfId="516" builtinId="9" hidden="1"/>
    <cellStyle name="Besuchter Hyperlink" xfId="518" builtinId="9" hidden="1"/>
    <cellStyle name="Besuchter Hyperlink" xfId="520" builtinId="9" hidden="1"/>
    <cellStyle name="Besuchter Hyperlink" xfId="522" builtinId="9" hidden="1"/>
    <cellStyle name="Besuchter Hyperlink" xfId="524" builtinId="9" hidden="1"/>
    <cellStyle name="Besuchter Hyperlink" xfId="526" builtinId="9" hidden="1"/>
    <cellStyle name="Besuchter Hyperlink" xfId="528" builtinId="9" hidden="1"/>
    <cellStyle name="Besuchter Hyperlink" xfId="530" builtinId="9" hidden="1"/>
    <cellStyle name="Besuchter Hyperlink" xfId="532" builtinId="9" hidden="1"/>
    <cellStyle name="Besuchter Hyperlink" xfId="534" builtinId="9" hidden="1"/>
    <cellStyle name="Besuchter Hyperlink" xfId="536" builtinId="9" hidden="1"/>
    <cellStyle name="Besuchter Hyperlink" xfId="538" builtinId="9" hidden="1"/>
    <cellStyle name="Besuchter Hyperlink" xfId="540" builtinId="9" hidden="1"/>
    <cellStyle name="Besuchter Hyperlink" xfId="542" builtinId="9" hidden="1"/>
    <cellStyle name="Besuchter Hyperlink" xfId="544" builtinId="9" hidden="1"/>
    <cellStyle name="Besuchter Hyperlink" xfId="546" builtinId="9" hidden="1"/>
    <cellStyle name="Besuchter Hyperlink" xfId="548" builtinId="9" hidden="1"/>
    <cellStyle name="Besuchter Hyperlink" xfId="550" builtinId="9" hidden="1"/>
    <cellStyle name="Besuchter Hyperlink" xfId="552" builtinId="9" hidden="1"/>
    <cellStyle name="Besuchter Hyperlink" xfId="554" builtinId="9" hidden="1"/>
    <cellStyle name="Besuchter Hyperlink" xfId="556" builtinId="9" hidden="1"/>
    <cellStyle name="Besuchter Hyperlink" xfId="558" builtinId="9" hidden="1"/>
    <cellStyle name="Besuchter Hyperlink" xfId="560" builtinId="9" hidden="1"/>
    <cellStyle name="Besuchter Hyperlink" xfId="562" builtinId="9" hidden="1"/>
    <cellStyle name="Besuchter Hyperlink" xfId="564" builtinId="9" hidden="1"/>
    <cellStyle name="Besuchter Hyperlink" xfId="566" builtinId="9" hidden="1"/>
    <cellStyle name="Besuchter Hyperlink" xfId="568" builtinId="9" hidden="1"/>
    <cellStyle name="Besuchter Hyperlink" xfId="570" builtinId="9" hidden="1"/>
    <cellStyle name="Besuchter Hyperlink" xfId="572" builtinId="9" hidden="1"/>
    <cellStyle name="Besuchter Hyperlink" xfId="574" builtinId="9" hidden="1"/>
    <cellStyle name="Besuchter Hyperlink" xfId="576" builtinId="9" hidden="1"/>
    <cellStyle name="Besuchter Hyperlink" xfId="578" builtinId="9" hidden="1"/>
    <cellStyle name="Besuchter Hyperlink" xfId="580" builtinId="9" hidden="1"/>
    <cellStyle name="Besuchter Hyperlink" xfId="582" builtinId="9" hidden="1"/>
    <cellStyle name="Besuchter Hyperlink" xfId="584" builtinId="9" hidden="1"/>
    <cellStyle name="Besuchter Hyperlink" xfId="586" builtinId="9" hidden="1"/>
    <cellStyle name="Besuchter Hyperlink" xfId="588" builtinId="9" hidden="1"/>
    <cellStyle name="Besuchter Hyperlink" xfId="590" builtinId="9" hidden="1"/>
    <cellStyle name="Besuchter Hyperlink" xfId="592" builtinId="9" hidden="1"/>
    <cellStyle name="Besuchter Hyperlink" xfId="594" builtinId="9" hidden="1"/>
    <cellStyle name="Besuchter Hyperlink" xfId="596" builtinId="9" hidden="1"/>
    <cellStyle name="Besuchter Hyperlink" xfId="598" builtinId="9" hidden="1"/>
    <cellStyle name="Besuchter Hyperlink" xfId="600" builtinId="9" hidden="1"/>
    <cellStyle name="Besuchter Hyperlink" xfId="602" builtinId="9" hidden="1"/>
    <cellStyle name="Besuchter Hyperlink" xfId="604" builtinId="9" hidden="1"/>
    <cellStyle name="Besuchter Hyperlink" xfId="606" builtinId="9" hidden="1"/>
    <cellStyle name="Besuchter Hyperlink" xfId="608" builtinId="9" hidden="1"/>
    <cellStyle name="Besuchter Hyperlink" xfId="610" builtinId="9" hidden="1"/>
    <cellStyle name="Besuchter Hyperlink" xfId="612" builtinId="9" hidden="1"/>
    <cellStyle name="Besuchter Hyperlink" xfId="614" builtinId="9" hidden="1"/>
    <cellStyle name="Besuchter Hyperlink" xfId="616" builtinId="9" hidden="1"/>
    <cellStyle name="Besuchter Hyperlink" xfId="618" builtinId="9" hidden="1"/>
    <cellStyle name="Besuchter Hyperlink" xfId="620" builtinId="9" hidden="1"/>
    <cellStyle name="Besuchter Hyperlink" xfId="622" builtinId="9" hidden="1"/>
    <cellStyle name="Besuchter Hyperlink" xfId="624" builtinId="9" hidden="1"/>
    <cellStyle name="Besuchter Hyperlink" xfId="626" builtinId="9" hidden="1"/>
    <cellStyle name="Besuchter Hyperlink" xfId="628" builtinId="9" hidden="1"/>
    <cellStyle name="Besuchter Hyperlink" xfId="630" builtinId="9" hidden="1"/>
    <cellStyle name="Besuchter Hyperlink" xfId="632" builtinId="9" hidden="1"/>
    <cellStyle name="Besuchter Hyperlink" xfId="634" builtinId="9" hidden="1"/>
    <cellStyle name="Besuchter Hyperlink" xfId="636" builtinId="9" hidden="1"/>
    <cellStyle name="Besuchter Hyperlink" xfId="638" builtinId="9" hidden="1"/>
    <cellStyle name="Besuchter Hyperlink" xfId="640" builtinId="9" hidden="1"/>
    <cellStyle name="Besuchter Hyperlink" xfId="642" builtinId="9" hidden="1"/>
    <cellStyle name="Besuchter Hyperlink" xfId="644" builtinId="9" hidden="1"/>
    <cellStyle name="Besuchter Hyperlink" xfId="646" builtinId="9" hidden="1"/>
    <cellStyle name="Besuchter Hyperlink" xfId="648" builtinId="9" hidden="1"/>
    <cellStyle name="Besuchter Hyperlink" xfId="650" builtinId="9" hidden="1"/>
    <cellStyle name="Besuchter Hyperlink" xfId="652" builtinId="9" hidden="1"/>
    <cellStyle name="Besuchter Hyperlink" xfId="654" builtinId="9" hidden="1"/>
    <cellStyle name="Besuchter Hyperlink" xfId="656" builtinId="9" hidden="1"/>
    <cellStyle name="Besuchter Hyperlink" xfId="658" builtinId="9" hidden="1"/>
    <cellStyle name="Besuchter Hyperlink" xfId="660" builtinId="9" hidden="1"/>
    <cellStyle name="Besuchter Hyperlink" xfId="662" builtinId="9" hidden="1"/>
    <cellStyle name="Besuchter Hyperlink" xfId="664" builtinId="9" hidden="1"/>
    <cellStyle name="Besuchter Hyperlink" xfId="666" builtinId="9" hidden="1"/>
    <cellStyle name="Besuchter Hyperlink" xfId="668" builtinId="9" hidden="1"/>
    <cellStyle name="Besuchter Hyperlink" xfId="670" builtinId="9" hidden="1"/>
    <cellStyle name="Besuchter Hyperlink" xfId="672" builtinId="9" hidden="1"/>
    <cellStyle name="Besuchter Hyperlink" xfId="674" builtinId="9" hidden="1"/>
    <cellStyle name="Besuchter Hyperlink" xfId="676" builtinId="9" hidden="1"/>
    <cellStyle name="Besuchter Hyperlink" xfId="678" builtinId="9" hidden="1"/>
    <cellStyle name="Besuchter Hyperlink" xfId="680" builtinId="9" hidden="1"/>
    <cellStyle name="Besuchter Hyperlink" xfId="682" builtinId="9" hidden="1"/>
    <cellStyle name="Besuchter Hyperlink" xfId="684" builtinId="9" hidden="1"/>
    <cellStyle name="Besuchter Hyperlink" xfId="686" builtinId="9" hidden="1"/>
    <cellStyle name="Besuchter Hyperlink" xfId="688" builtinId="9" hidden="1"/>
    <cellStyle name="Besuchter Hyperlink" xfId="690" builtinId="9" hidden="1"/>
    <cellStyle name="Besuchter Hyperlink" xfId="692" builtinId="9" hidden="1"/>
    <cellStyle name="Besuchter Hyperlink" xfId="694" builtinId="9" hidden="1"/>
    <cellStyle name="Besuchter Hyperlink" xfId="696" builtinId="9" hidden="1"/>
    <cellStyle name="Besuchter Hyperlink" xfId="698" builtinId="9" hidden="1"/>
    <cellStyle name="Besuchter Hyperlink" xfId="700" builtinId="9" hidden="1"/>
    <cellStyle name="Besuchter Hyperlink" xfId="702" builtinId="9" hidden="1"/>
    <cellStyle name="Besuchter Hyperlink" xfId="704" builtinId="9" hidden="1"/>
    <cellStyle name="Besuchter Hyperlink" xfId="706" builtinId="9" hidden="1"/>
    <cellStyle name="Besuchter Hyperlink" xfId="708" builtinId="9" hidden="1"/>
    <cellStyle name="Besuchter Hyperlink" xfId="710" builtinId="9" hidden="1"/>
    <cellStyle name="Besuchter Hyperlink" xfId="712" builtinId="9" hidden="1"/>
    <cellStyle name="Besuchter Hyperlink" xfId="714" builtinId="9" hidden="1"/>
    <cellStyle name="Besuchter Hyperlink" xfId="716" builtinId="9" hidden="1"/>
    <cellStyle name="Besuchter Hyperlink" xfId="718" builtinId="9" hidden="1"/>
    <cellStyle name="Besuchter Hyperlink" xfId="720" builtinId="9" hidden="1"/>
    <cellStyle name="Besuchter Hyperlink" xfId="722" builtinId="9" hidden="1"/>
    <cellStyle name="Besuchter Hyperlink" xfId="724" builtinId="9" hidden="1"/>
    <cellStyle name="Besuchter Hyperlink" xfId="726" builtinId="9" hidden="1"/>
    <cellStyle name="Besuchter Hyperlink" xfId="728" builtinId="9" hidden="1"/>
    <cellStyle name="Besuchter Hyperlink" xfId="730" builtinId="9" hidden="1"/>
    <cellStyle name="Besuchter Hyperlink" xfId="732" builtinId="9" hidden="1"/>
    <cellStyle name="Besuchter Hyperlink" xfId="734" builtinId="9" hidden="1"/>
    <cellStyle name="Besuchter Hyperlink" xfId="736" builtinId="9" hidden="1"/>
    <cellStyle name="Besuchter Hyperlink" xfId="738" builtinId="9" hidden="1"/>
    <cellStyle name="Besuchter Hyperlink" xfId="740" builtinId="9" hidden="1"/>
    <cellStyle name="Besuchter Hyperlink" xfId="742" builtinId="9" hidden="1"/>
    <cellStyle name="Besuchter Hyperlink" xfId="744" builtinId="9" hidden="1"/>
    <cellStyle name="Besuchter Hyperlink" xfId="746" builtinId="9" hidden="1"/>
    <cellStyle name="Besuchter Hyperlink" xfId="748" builtinId="9" hidden="1"/>
    <cellStyle name="Besuchter Hyperlink" xfId="750" builtinId="9" hidden="1"/>
    <cellStyle name="Besuchter Hyperlink" xfId="752" builtinId="9" hidden="1"/>
    <cellStyle name="Besuchter Hyperlink" xfId="754" builtinId="9" hidden="1"/>
    <cellStyle name="Besuchter Hyperlink" xfId="756" builtinId="9" hidden="1"/>
    <cellStyle name="Besuchter Hyperlink" xfId="758" builtinId="9" hidden="1"/>
    <cellStyle name="Besuchter Hyperlink" xfId="760" builtinId="9" hidden="1"/>
    <cellStyle name="Besuchter Hyperlink" xfId="762" builtinId="9" hidden="1"/>
    <cellStyle name="Besuchter Hyperlink" xfId="764" builtinId="9" hidden="1"/>
    <cellStyle name="Besuchter Hyperlink" xfId="766" builtinId="9" hidden="1"/>
    <cellStyle name="Besuchter Hyperlink" xfId="768" builtinId="9" hidden="1"/>
    <cellStyle name="Besuchter Hyperlink" xfId="770" builtinId="9" hidden="1"/>
    <cellStyle name="Besuchter Hyperlink" xfId="772" builtinId="9" hidden="1"/>
    <cellStyle name="Besuchter Hyperlink" xfId="774" builtinId="9" hidden="1"/>
    <cellStyle name="Besuchter Hyperlink" xfId="776" builtinId="9" hidden="1"/>
    <cellStyle name="Besuchter Hyperlink" xfId="778" builtinId="9" hidden="1"/>
    <cellStyle name="Besuchter Hyperlink" xfId="780" builtinId="9" hidden="1"/>
    <cellStyle name="Besuchter Hyperlink" xfId="782" builtinId="9" hidden="1"/>
    <cellStyle name="Besuchter Hyperlink" xfId="784" builtinId="9" hidden="1"/>
    <cellStyle name="Besuchter Hyperlink" xfId="786" builtinId="9" hidden="1"/>
    <cellStyle name="Besuchter Hyperlink" xfId="788" builtinId="9" hidden="1"/>
    <cellStyle name="Besuchter Hyperlink" xfId="790" builtinId="9" hidden="1"/>
    <cellStyle name="Besuchter Hyperlink" xfId="792" builtinId="9" hidden="1"/>
    <cellStyle name="Besuchter Hyperlink" xfId="794" builtinId="9" hidden="1"/>
    <cellStyle name="Besuchter Hyperlink" xfId="796" builtinId="9" hidden="1"/>
    <cellStyle name="Besuchter Hyperlink" xfId="798" builtinId="9" hidden="1"/>
    <cellStyle name="Besuchter Hyperlink" xfId="800" builtinId="9" hidden="1"/>
    <cellStyle name="Besuchter Hyperlink" xfId="802" builtinId="9" hidden="1"/>
    <cellStyle name="Besuchter Hyperlink" xfId="804" builtinId="9" hidden="1"/>
    <cellStyle name="Besuchter Hyperlink" xfId="806" builtinId="9" hidden="1"/>
    <cellStyle name="Besuchter Hyperlink" xfId="808" builtinId="9" hidden="1"/>
    <cellStyle name="Besuchter Hyperlink" xfId="810" builtinId="9" hidden="1"/>
    <cellStyle name="Besuchter Hyperlink" xfId="812" builtinId="9" hidden="1"/>
    <cellStyle name="Besuchter Hyperlink" xfId="814" builtinId="9" hidden="1"/>
    <cellStyle name="Besuchter Hyperlink" xfId="816" builtinId="9" hidden="1"/>
    <cellStyle name="Besuchter Hyperlink" xfId="818" builtinId="9" hidden="1"/>
    <cellStyle name="Besuchter Hyperlink" xfId="820" builtinId="9" hidden="1"/>
    <cellStyle name="Besuchter Hyperlink" xfId="822" builtinId="9" hidden="1"/>
    <cellStyle name="Besuchter Hyperlink" xfId="824" builtinId="9" hidden="1"/>
    <cellStyle name="Besuchter Hyperlink" xfId="826" builtinId="9" hidden="1"/>
    <cellStyle name="Besuchter Hyperlink" xfId="828" builtinId="9" hidden="1"/>
    <cellStyle name="Besuchter Hyperlink" xfId="830" builtinId="9" hidden="1"/>
    <cellStyle name="Besuchter Hyperlink" xfId="832" builtinId="9" hidden="1"/>
    <cellStyle name="Besuchter Hyperlink" xfId="834" builtinId="9" hidden="1"/>
    <cellStyle name="Besuchter Hyperlink" xfId="836" builtinId="9" hidden="1"/>
    <cellStyle name="Besuchter Hyperlink" xfId="838" builtinId="9" hidden="1"/>
    <cellStyle name="Besuchter Hyperlink" xfId="840" builtinId="9" hidden="1"/>
    <cellStyle name="Besuchter Hyperlink" xfId="842" builtinId="9" hidden="1"/>
    <cellStyle name="Besuchter Hyperlink" xfId="844" builtinId="9" hidden="1"/>
    <cellStyle name="Besuchter Hyperlink" xfId="846" builtinId="9" hidden="1"/>
    <cellStyle name="Besuchter Hyperlink" xfId="848" builtinId="9" hidden="1"/>
    <cellStyle name="Besuchter Hyperlink" xfId="850" builtinId="9" hidden="1"/>
    <cellStyle name="Besuchter Hyperlink" xfId="852" builtinId="9" hidden="1"/>
    <cellStyle name="Besuchter Hyperlink" xfId="854" builtinId="9" hidden="1"/>
    <cellStyle name="Besuchter Hyperlink" xfId="856" builtinId="9" hidden="1"/>
    <cellStyle name="Besuchter Hyperlink" xfId="858" builtinId="9" hidden="1"/>
    <cellStyle name="Besuchter Hyperlink" xfId="860" builtinId="9" hidden="1"/>
    <cellStyle name="Besuchter Hyperlink" xfId="862" builtinId="9" hidden="1"/>
    <cellStyle name="Besuchter Hyperlink" xfId="864" builtinId="9" hidden="1"/>
    <cellStyle name="Besuchter Hyperlink" xfId="866" builtinId="9" hidden="1"/>
    <cellStyle name="Besuchter Hyperlink" xfId="868" builtinId="9" hidden="1"/>
    <cellStyle name="Besuchter Hyperlink" xfId="870" builtinId="9" hidden="1"/>
    <cellStyle name="Besuchter Hyperlink" xfId="872" builtinId="9" hidden="1"/>
    <cellStyle name="Besuchter Hyperlink" xfId="874" builtinId="9" hidden="1"/>
    <cellStyle name="Besuchter Hyperlink" xfId="876" builtinId="9" hidden="1"/>
    <cellStyle name="Besuchter Hyperlink" xfId="878" builtinId="9" hidden="1"/>
    <cellStyle name="Besuchter Hyperlink" xfId="880" builtinId="9" hidden="1"/>
    <cellStyle name="Besuchter Hyperlink" xfId="882" builtinId="9" hidden="1"/>
    <cellStyle name="Besuchter Hyperlink" xfId="884" builtinId="9" hidden="1"/>
    <cellStyle name="Besuchter Hyperlink" xfId="886" builtinId="9" hidden="1"/>
    <cellStyle name="Besuchter Hyperlink" xfId="888" builtinId="9" hidden="1"/>
    <cellStyle name="Besuchter Hyperlink" xfId="890" builtinId="9" hidden="1"/>
    <cellStyle name="Besuchter Hyperlink" xfId="892" builtinId="9" hidden="1"/>
    <cellStyle name="Besuchter Hyperlink" xfId="894" builtinId="9" hidden="1"/>
    <cellStyle name="Besuchter Hyperlink" xfId="896" builtinId="9" hidden="1"/>
    <cellStyle name="Besuchter Hyperlink" xfId="898" builtinId="9" hidden="1"/>
    <cellStyle name="Besuchter Hyperlink" xfId="900" builtinId="9" hidden="1"/>
    <cellStyle name="Besuchter Hyperlink" xfId="902" builtinId="9" hidden="1"/>
    <cellStyle name="Besuchter Hyperlink" xfId="904" builtinId="9" hidden="1"/>
    <cellStyle name="Besuchter Hyperlink" xfId="906" builtinId="9" hidden="1"/>
    <cellStyle name="Besuchter Hyperlink" xfId="908" builtinId="9" hidden="1"/>
    <cellStyle name="Besuchter Hyperlink" xfId="910" builtinId="9" hidden="1"/>
    <cellStyle name="Besuchter Hyperlink" xfId="912" builtinId="9" hidden="1"/>
    <cellStyle name="Besuchter Hyperlink" xfId="914" builtinId="9" hidden="1"/>
    <cellStyle name="Besuchter Hyperlink" xfId="916" builtinId="9" hidden="1"/>
    <cellStyle name="Besuchter Hyperlink" xfId="918" builtinId="9" hidden="1"/>
    <cellStyle name="Besuchter Hyperlink" xfId="920" builtinId="9" hidden="1"/>
    <cellStyle name="Besuchter Hyperlink" xfId="922" builtinId="9" hidden="1"/>
    <cellStyle name="Besuchter Hyperlink" xfId="924" builtinId="9" hidden="1"/>
    <cellStyle name="Besuchter Hyperlink" xfId="926" builtinId="9" hidden="1"/>
    <cellStyle name="Besuchter Hyperlink" xfId="928" builtinId="9" hidden="1"/>
    <cellStyle name="Besuchter Hyperlink" xfId="930" builtinId="9" hidden="1"/>
    <cellStyle name="Besuchter Hyperlink" xfId="932" builtinId="9" hidden="1"/>
    <cellStyle name="Besuchter Hyperlink" xfId="934" builtinId="9" hidden="1"/>
    <cellStyle name="Besuchter Hyperlink" xfId="936" builtinId="9" hidden="1"/>
    <cellStyle name="Besuchter Hyperlink" xfId="938" builtinId="9" hidden="1"/>
    <cellStyle name="Besuchter Hyperlink" xfId="940" builtinId="9" hidden="1"/>
    <cellStyle name="Besuchter Hyperlink" xfId="942" builtinId="9" hidden="1"/>
    <cellStyle name="Besuchter Hyperlink" xfId="944" builtinId="9" hidden="1"/>
    <cellStyle name="Besuchter Hyperlink" xfId="946" builtinId="9" hidden="1"/>
    <cellStyle name="Besuchter Hyperlink" xfId="948" builtinId="9" hidden="1"/>
    <cellStyle name="Besuchter Hyperlink" xfId="950" builtinId="9" hidden="1"/>
    <cellStyle name="Besuchter Hyperlink" xfId="952" builtinId="9" hidden="1"/>
    <cellStyle name="Besuchter Hyperlink" xfId="954" builtinId="9" hidden="1"/>
    <cellStyle name="Besuchter Hyperlink" xfId="956" builtinId="9" hidden="1"/>
    <cellStyle name="Besuchter Hyperlink" xfId="958" builtinId="9" hidden="1"/>
    <cellStyle name="Besuchter Hyperlink" xfId="960" builtinId="9" hidden="1"/>
    <cellStyle name="Besuchter Hyperlink" xfId="962" builtinId="9" hidden="1"/>
    <cellStyle name="Besuchter Hyperlink" xfId="964" builtinId="9" hidden="1"/>
    <cellStyle name="Besuchter Hyperlink" xfId="966" builtinId="9" hidden="1"/>
    <cellStyle name="Besuchter Hyperlink" xfId="968" builtinId="9" hidden="1"/>
    <cellStyle name="Besuchter Hyperlink" xfId="970" builtinId="9" hidden="1"/>
    <cellStyle name="Besuchter Hyperlink" xfId="972" builtinId="9" hidden="1"/>
    <cellStyle name="Besuchter Hyperlink" xfId="974" builtinId="9" hidden="1"/>
    <cellStyle name="Besuchter Hyperlink" xfId="976" builtinId="9" hidden="1"/>
    <cellStyle name="Besuchter Hyperlink" xfId="978" builtinId="9" hidden="1"/>
    <cellStyle name="Besuchter Hyperlink" xfId="980" builtinId="9" hidden="1"/>
    <cellStyle name="Besuchter Hyperlink" xfId="982" builtinId="9" hidden="1"/>
    <cellStyle name="Besuchter Hyperlink" xfId="984" builtinId="9" hidden="1"/>
    <cellStyle name="Besuchter Hyperlink" xfId="986" builtinId="9" hidden="1"/>
    <cellStyle name="Besuchter Hyperlink" xfId="988" builtinId="9" hidden="1"/>
    <cellStyle name="Besuchter Hyperlink" xfId="990" builtinId="9" hidden="1"/>
    <cellStyle name="Besuchter Hyperlink" xfId="992" builtinId="9" hidden="1"/>
    <cellStyle name="Besuchter Hyperlink" xfId="994" builtinId="9" hidden="1"/>
    <cellStyle name="Besuchter Hyperlink" xfId="996" builtinId="9" hidden="1"/>
    <cellStyle name="Besuchter Hyperlink" xfId="998" builtinId="9" hidden="1"/>
    <cellStyle name="Besuchter Hyperlink" xfId="1000" builtinId="9" hidden="1"/>
    <cellStyle name="Besuchter Hyperlink" xfId="1002" builtinId="9" hidden="1"/>
    <cellStyle name="Besuchter Hyperlink" xfId="1004" builtinId="9" hidden="1"/>
    <cellStyle name="Besuchter Hyperlink" xfId="1006" builtinId="9" hidden="1"/>
    <cellStyle name="Besuchter Hyperlink" xfId="1008" builtinId="9" hidden="1"/>
    <cellStyle name="Besuchter Hyperlink" xfId="1010" builtinId="9" hidden="1"/>
    <cellStyle name="Besuchter Hyperlink" xfId="1012" builtinId="9" hidden="1"/>
    <cellStyle name="Besuchter Hyperlink" xfId="1014" builtinId="9" hidden="1"/>
    <cellStyle name="Besuchter Hyperlink" xfId="1016" builtinId="9" hidden="1"/>
    <cellStyle name="Besuchter Hyperlink" xfId="1018" builtinId="9" hidden="1"/>
    <cellStyle name="Besuchter Hyperlink" xfId="1020" builtinId="9" hidden="1"/>
    <cellStyle name="Besuchter Hyperlink" xfId="1022" builtinId="9" hidden="1"/>
    <cellStyle name="Besuchter Hyperlink" xfId="1024" builtinId="9" hidden="1"/>
    <cellStyle name="Besuchter Hyperlink" xfId="1026" builtinId="9" hidden="1"/>
    <cellStyle name="Besuchter Hyperlink" xfId="1028" builtinId="9" hidden="1"/>
    <cellStyle name="Besuchter Hyperlink" xfId="1030" builtinId="9" hidden="1"/>
    <cellStyle name="Besuchter Hyperlink" xfId="1032" builtinId="9" hidden="1"/>
    <cellStyle name="Besuchter Hyperlink" xfId="1034" builtinId="9" hidden="1"/>
    <cellStyle name="Besuchter Hyperlink" xfId="1036" builtinId="9" hidden="1"/>
    <cellStyle name="Besuchter Hyperlink" xfId="1038" builtinId="9" hidden="1"/>
    <cellStyle name="Besuchter Hyperlink" xfId="1040" builtinId="9" hidden="1"/>
    <cellStyle name="Besuchter Hyperlink" xfId="1042" builtinId="9" hidden="1"/>
    <cellStyle name="Besuchter Hyperlink" xfId="1044" builtinId="9" hidden="1"/>
    <cellStyle name="Besuchter Hyperlink" xfId="1046" builtinId="9" hidden="1"/>
    <cellStyle name="Besuchter Hyperlink" xfId="1048" builtinId="9" hidden="1"/>
    <cellStyle name="Besuchter Hyperlink" xfId="1050" builtinId="9" hidden="1"/>
    <cellStyle name="Besuchter Hyperlink" xfId="1052" builtinId="9" hidden="1"/>
    <cellStyle name="Besuchter Hyperlink" xfId="1054" builtinId="9" hidden="1"/>
    <cellStyle name="Besuchter Hyperlink" xfId="1056" builtinId="9" hidden="1"/>
    <cellStyle name="Besuchter Hyperlink" xfId="1058" builtinId="9" hidden="1"/>
    <cellStyle name="Besuchter Hyperlink" xfId="1060" builtinId="9" hidden="1"/>
    <cellStyle name="Besuchter Hyperlink" xfId="1062" builtinId="9" hidden="1"/>
    <cellStyle name="Besuchter Hyperlink" xfId="1064" builtinId="9" hidden="1"/>
    <cellStyle name="Besuchter Hyperlink" xfId="1066" builtinId="9" hidden="1"/>
    <cellStyle name="Besuchter Hyperlink" xfId="1068" builtinId="9" hidden="1"/>
    <cellStyle name="Besuchter Hyperlink" xfId="1070" builtinId="9" hidden="1"/>
    <cellStyle name="Besuchter Hyperlink" xfId="1072" builtinId="9" hidden="1"/>
    <cellStyle name="Besuchter Hyperlink" xfId="1074" builtinId="9" hidden="1"/>
    <cellStyle name="Besuchter Hyperlink" xfId="1076" builtinId="9" hidden="1"/>
    <cellStyle name="Besuchter Hyperlink" xfId="1078" builtinId="9" hidden="1"/>
    <cellStyle name="Besuchter Hyperlink" xfId="1080" builtinId="9" hidden="1"/>
    <cellStyle name="Besuchter Hyperlink" xfId="1082" builtinId="9" hidden="1"/>
    <cellStyle name="Besuchter Hyperlink" xfId="1084" builtinId="9" hidden="1"/>
    <cellStyle name="Besuchter Hyperlink" xfId="1086" builtinId="9" hidden="1"/>
    <cellStyle name="Besuchter Hyperlink" xfId="1088" builtinId="9" hidden="1"/>
    <cellStyle name="Besuchter Hyperlink" xfId="1090" builtinId="9" hidden="1"/>
    <cellStyle name="Besuchter Hyperlink" xfId="1092" builtinId="9" hidden="1"/>
    <cellStyle name="Besuchter Hyperlink" xfId="1094" builtinId="9" hidden="1"/>
    <cellStyle name="Besuchter Hyperlink" xfId="1096" builtinId="9" hidden="1"/>
    <cellStyle name="Besuchter Hyperlink" xfId="1098" builtinId="9" hidden="1"/>
    <cellStyle name="Besuchter Hyperlink" xfId="1100" builtinId="9" hidden="1"/>
    <cellStyle name="Besuchter Hyperlink" xfId="1102" builtinId="9" hidden="1"/>
    <cellStyle name="Besuchter Hyperlink" xfId="1104" builtinId="9" hidden="1"/>
    <cellStyle name="Besuchter Hyperlink" xfId="1106" builtinId="9" hidden="1"/>
    <cellStyle name="Besuchter Hyperlink" xfId="1108" builtinId="9" hidden="1"/>
    <cellStyle name="Besuchter Hyperlink" xfId="1110" builtinId="9" hidden="1"/>
    <cellStyle name="Besuchter Hyperlink" xfId="1112" builtinId="9" hidden="1"/>
    <cellStyle name="Besuchter Hyperlink" xfId="1114" builtinId="9" hidden="1"/>
    <cellStyle name="Besuchter Hyperlink" xfId="1116" builtinId="9" hidden="1"/>
    <cellStyle name="Besuchter Hyperlink" xfId="1118" builtinId="9" hidden="1"/>
    <cellStyle name="Besuchter Hyperlink" xfId="1120" builtinId="9" hidden="1"/>
    <cellStyle name="Besuchter Hyperlink" xfId="1122" builtinId="9" hidden="1"/>
    <cellStyle name="Besuchter Hyperlink" xfId="1124" builtinId="9" hidden="1"/>
    <cellStyle name="Besuchter Hyperlink" xfId="1126" builtinId="9" hidden="1"/>
    <cellStyle name="Besuchter Hyperlink" xfId="1128" builtinId="9" hidden="1"/>
    <cellStyle name="Besuchter Hyperlink" xfId="1130" builtinId="9" hidden="1"/>
    <cellStyle name="Besuchter Hyperlink" xfId="1132" builtinId="9" hidden="1"/>
    <cellStyle name="Besuchter Hyperlink" xfId="1134" builtinId="9" hidden="1"/>
    <cellStyle name="Besuchter Hyperlink" xfId="1136" builtinId="9" hidden="1"/>
    <cellStyle name="Besuchter Hyperlink" xfId="1138" builtinId="9" hidden="1"/>
    <cellStyle name="Besuchter Hyperlink" xfId="1140" builtinId="9" hidden="1"/>
    <cellStyle name="Besuchter Hyperlink" xfId="1142" builtinId="9" hidden="1"/>
    <cellStyle name="Besuchter Hyperlink" xfId="1144" builtinId="9" hidden="1"/>
    <cellStyle name="Besuchter Hyperlink" xfId="1146" builtinId="9" hidden="1"/>
    <cellStyle name="Besuchter Hyperlink" xfId="1148" builtinId="9" hidden="1"/>
    <cellStyle name="Besuchter Hyperlink" xfId="1150" builtinId="9" hidden="1"/>
    <cellStyle name="Besuchter Hyperlink" xfId="1152" builtinId="9" hidden="1"/>
    <cellStyle name="Besuchter Hyperlink" xfId="1154" builtinId="9" hidden="1"/>
    <cellStyle name="Besuchter Hyperlink" xfId="1156" builtinId="9" hidden="1"/>
    <cellStyle name="Besuchter Hyperlink" xfId="1158" builtinId="9" hidden="1"/>
    <cellStyle name="Besuchter Hyperlink" xfId="1160" builtinId="9" hidden="1"/>
    <cellStyle name="Besuchter Hyperlink" xfId="1162" builtinId="9" hidden="1"/>
    <cellStyle name="Besuchter Hyperlink" xfId="1164" builtinId="9" hidden="1"/>
    <cellStyle name="Besuchter Hyperlink" xfId="1166" builtinId="9" hidden="1"/>
    <cellStyle name="Besuchter Hyperlink" xfId="1168" builtinId="9" hidden="1"/>
    <cellStyle name="Besuchter Hyperlink" xfId="1170" builtinId="9" hidden="1"/>
    <cellStyle name="Besuchter Hyperlink" xfId="1172" builtinId="9" hidden="1"/>
    <cellStyle name="Besuchter Hyperlink" xfId="1174" builtinId="9" hidden="1"/>
    <cellStyle name="Besuchter Hyperlink" xfId="1176" builtinId="9" hidden="1"/>
    <cellStyle name="Besuchter Hyperlink" xfId="1178" builtinId="9" hidden="1"/>
    <cellStyle name="Besuchter Hyperlink" xfId="1180" builtinId="9" hidden="1"/>
    <cellStyle name="Besuchter Hyperlink" xfId="1182" builtinId="9" hidden="1"/>
    <cellStyle name="Besuchter Hyperlink" xfId="1184" builtinId="9" hidden="1"/>
    <cellStyle name="Besuchter Hyperlink" xfId="1186" builtinId="9" hidden="1"/>
    <cellStyle name="Besuchter Hyperlink" xfId="1188" builtinId="9" hidden="1"/>
    <cellStyle name="Besuchter Hyperlink" xfId="1190" builtinId="9" hidden="1"/>
    <cellStyle name="Besuchter Hyperlink" xfId="1192" builtinId="9" hidden="1"/>
    <cellStyle name="Besuchter Hyperlink" xfId="1194" builtinId="9" hidden="1"/>
    <cellStyle name="Besuchter Hyperlink" xfId="1196" builtinId="9" hidden="1"/>
    <cellStyle name="Besuchter Hyperlink" xfId="1198" builtinId="9" hidden="1"/>
    <cellStyle name="Besuchter Hyperlink" xfId="1200" builtinId="9" hidden="1"/>
    <cellStyle name="Besuchter Hyperlink" xfId="1202" builtinId="9" hidden="1"/>
    <cellStyle name="Besuchter Hyperlink" xfId="1204" builtinId="9" hidden="1"/>
    <cellStyle name="Besuchter Hyperlink" xfId="1206" builtinId="9" hidden="1"/>
    <cellStyle name="Besuchter Hyperlink" xfId="1208" builtinId="9" hidden="1"/>
    <cellStyle name="Besuchter Hyperlink" xfId="1210" builtinId="9" hidden="1"/>
    <cellStyle name="Besuchter Hyperlink" xfId="1212" builtinId="9" hidden="1"/>
    <cellStyle name="Besuchter Hyperlink" xfId="1214" builtinId="9" hidden="1"/>
    <cellStyle name="Besuchter Hyperlink" xfId="1216" builtinId="9" hidden="1"/>
    <cellStyle name="Besuchter Hyperlink" xfId="1218" builtinId="9" hidden="1"/>
    <cellStyle name="Besuchter Hyperlink" xfId="1220" builtinId="9" hidden="1"/>
    <cellStyle name="Besuchter Hyperlink" xfId="1222" builtinId="9" hidden="1"/>
    <cellStyle name="Besuchter Hyperlink" xfId="1224" builtinId="9" hidden="1"/>
    <cellStyle name="Besuchter Hyperlink" xfId="1226" builtinId="9" hidden="1"/>
    <cellStyle name="Besuchter Hyperlink" xfId="1228" builtinId="9" hidden="1"/>
    <cellStyle name="Besuchter Hyperlink" xfId="1230" builtinId="9" hidden="1"/>
    <cellStyle name="Besuchter Hyperlink" xfId="1232" builtinId="9" hidden="1"/>
    <cellStyle name="Besuchter Hyperlink" xfId="1234" builtinId="9" hidden="1"/>
    <cellStyle name="Besuchter Hyperlink" xfId="1236" builtinId="9" hidden="1"/>
    <cellStyle name="Besuchter Hyperlink" xfId="1238" builtinId="9" hidden="1"/>
    <cellStyle name="Besuchter Hyperlink" xfId="1240" builtinId="9" hidden="1"/>
    <cellStyle name="Besuchter Hyperlink" xfId="1242" builtinId="9" hidden="1"/>
    <cellStyle name="Besuchter Hyperlink" xfId="1244" builtinId="9" hidden="1"/>
    <cellStyle name="Besuchter Hyperlink" xfId="1246" builtinId="9" hidden="1"/>
    <cellStyle name="Besuchter Hyperlink" xfId="1248" builtinId="9" hidden="1"/>
    <cellStyle name="Besuchter Hyperlink" xfId="1250" builtinId="9" hidden="1"/>
    <cellStyle name="Besuchter Hyperlink" xfId="1252" builtinId="9" hidden="1"/>
    <cellStyle name="Besuchter Hyperlink" xfId="1254" builtinId="9" hidden="1"/>
    <cellStyle name="Besuchter Hyperlink" xfId="1256" builtinId="9" hidden="1"/>
    <cellStyle name="Besuchter Hyperlink" xfId="1258" builtinId="9" hidden="1"/>
    <cellStyle name="Besuchter Hyperlink" xfId="1260" builtinId="9" hidden="1"/>
    <cellStyle name="Besuchter Hyperlink" xfId="1262" builtinId="9" hidden="1"/>
    <cellStyle name="Besuchter Hyperlink" xfId="1264" builtinId="9" hidden="1"/>
    <cellStyle name="Besuchter Hyperlink" xfId="1266" builtinId="9" hidden="1"/>
    <cellStyle name="Besuchter Hyperlink" xfId="1268" builtinId="9" hidden="1"/>
    <cellStyle name="Besuchter Hyperlink" xfId="1270" builtinId="9" hidden="1"/>
    <cellStyle name="Besuchter Hyperlink" xfId="1272" builtinId="9" hidden="1"/>
    <cellStyle name="Besuchter Hyperlink" xfId="1274" builtinId="9" hidden="1"/>
    <cellStyle name="Besuchter Hyperlink" xfId="1276" builtinId="9" hidden="1"/>
    <cellStyle name="Besuchter Hyperlink" xfId="1278" builtinId="9" hidden="1"/>
    <cellStyle name="Besuchter Hyperlink" xfId="1280" builtinId="9" hidden="1"/>
    <cellStyle name="Besuchter Hyperlink" xfId="1282" builtinId="9" hidden="1"/>
    <cellStyle name="Besuchter Hyperlink" xfId="1284" builtinId="9" hidden="1"/>
    <cellStyle name="Besuchter Hyperlink" xfId="1286" builtinId="9" hidden="1"/>
    <cellStyle name="Besuchter Hyperlink" xfId="1288" builtinId="9" hidden="1"/>
    <cellStyle name="Besuchter Hyperlink" xfId="1290" builtinId="9" hidden="1"/>
    <cellStyle name="Besuchter Hyperlink" xfId="1292" builtinId="9" hidden="1"/>
    <cellStyle name="Besuchter Hyperlink" xfId="1294" builtinId="9" hidden="1"/>
    <cellStyle name="Besuchter Hyperlink" xfId="1296" builtinId="9" hidden="1"/>
    <cellStyle name="Besuchter Hyperlink" xfId="1298" builtinId="9" hidden="1"/>
    <cellStyle name="Besuchter Hyperlink" xfId="1300" builtinId="9" hidden="1"/>
    <cellStyle name="Besuchter Hyperlink" xfId="1302" builtinId="9" hidden="1"/>
    <cellStyle name="Besuchter Hyperlink" xfId="1304" builtinId="9" hidden="1"/>
    <cellStyle name="Besuchter Hyperlink" xfId="1306" builtinId="9" hidden="1"/>
    <cellStyle name="Besuchter Hyperlink" xfId="1308" builtinId="9" hidden="1"/>
    <cellStyle name="Besuchter Hyperlink" xfId="1310" builtinId="9" hidden="1"/>
    <cellStyle name="Besuchter Hyperlink" xfId="1312" builtinId="9" hidden="1"/>
    <cellStyle name="Besuchter Hyperlink" xfId="1314" builtinId="9" hidden="1"/>
    <cellStyle name="Besuchter Hyperlink" xfId="1316" builtinId="9" hidden="1"/>
    <cellStyle name="Besuchter Hyperlink" xfId="1318" builtinId="9" hidden="1"/>
    <cellStyle name="Besuchter Hyperlink" xfId="1320" builtinId="9" hidden="1"/>
    <cellStyle name="Besuchter Hyperlink" xfId="1322" builtinId="9" hidden="1"/>
    <cellStyle name="Besuchter Hyperlink" xfId="1324" builtinId="9" hidden="1"/>
    <cellStyle name="Besuchter Hyperlink" xfId="1326" builtinId="9" hidden="1"/>
    <cellStyle name="Besuchter Hyperlink" xfId="1328" builtinId="9" hidden="1"/>
    <cellStyle name="Besuchter Hyperlink" xfId="1330" builtinId="9" hidden="1"/>
    <cellStyle name="Besuchter Hyperlink" xfId="1332" builtinId="9" hidden="1"/>
    <cellStyle name="Besuchter Hyperlink" xfId="1334" builtinId="9" hidden="1"/>
    <cellStyle name="Besuchter Hyperlink" xfId="1336" builtinId="9" hidden="1"/>
    <cellStyle name="Besuchter Hyperlink" xfId="1338" builtinId="9" hidden="1"/>
    <cellStyle name="Besuchter Hyperlink" xfId="1340" builtinId="9" hidden="1"/>
    <cellStyle name="Besuchter Hyperlink" xfId="1342" builtinId="9" hidden="1"/>
    <cellStyle name="Besuchter Hyperlink" xfId="1344" builtinId="9" hidden="1"/>
    <cellStyle name="Besuchter Hyperlink" xfId="1346" builtinId="9" hidden="1"/>
    <cellStyle name="Besuchter Hyperlink" xfId="1348" builtinId="9" hidden="1"/>
    <cellStyle name="Besuchter Hyperlink" xfId="1350" builtinId="9" hidden="1"/>
    <cellStyle name="Besuchter Hyperlink" xfId="1352" builtinId="9" hidden="1"/>
    <cellStyle name="Besuchter Hyperlink" xfId="1354" builtinId="9" hidden="1"/>
    <cellStyle name="Besuchter Hyperlink" xfId="1356" builtinId="9" hidden="1"/>
    <cellStyle name="Besuchter Hyperlink" xfId="1358" builtinId="9" hidden="1"/>
    <cellStyle name="Besuchter Hyperlink" xfId="1360" builtinId="9" hidden="1"/>
    <cellStyle name="Besuchter Hyperlink" xfId="1362" builtinId="9" hidden="1"/>
    <cellStyle name="Besuchter Hyperlink" xfId="1364" builtinId="9" hidden="1"/>
    <cellStyle name="Besuchter Hyperlink" xfId="1366" builtinId="9" hidden="1"/>
    <cellStyle name="Besuchter Hyperlink" xfId="1368" builtinId="9" hidden="1"/>
    <cellStyle name="Besuchter Hyperlink" xfId="1370" builtinId="9" hidden="1"/>
    <cellStyle name="Besuchter Hyperlink" xfId="1372" builtinId="9" hidden="1"/>
    <cellStyle name="Besuchter Hyperlink" xfId="1374" builtinId="9" hidden="1"/>
    <cellStyle name="Besuchter Hyperlink" xfId="1376" builtinId="9" hidden="1"/>
    <cellStyle name="Besuchter Hyperlink" xfId="1378" builtinId="9" hidden="1"/>
    <cellStyle name="Besuchter Hyperlink" xfId="1380" builtinId="9" hidden="1"/>
    <cellStyle name="Besuchter Hyperlink" xfId="1382" builtinId="9" hidden="1"/>
    <cellStyle name="Besuchter Hyperlink" xfId="1384" builtinId="9" hidden="1"/>
    <cellStyle name="Besuchter Hyperlink" xfId="1386" builtinId="9" hidden="1"/>
    <cellStyle name="Besuchter Hyperlink" xfId="1388" builtinId="9" hidden="1"/>
    <cellStyle name="Besuchter Hyperlink" xfId="1390" builtinId="9" hidden="1"/>
    <cellStyle name="Besuchter Hyperlink" xfId="1392" builtinId="9" hidden="1"/>
    <cellStyle name="Besuchter Hyperlink" xfId="1394" builtinId="9" hidden="1"/>
    <cellStyle name="Besuchter Hyperlink" xfId="1396" builtinId="9" hidden="1"/>
    <cellStyle name="Besuchter Hyperlink" xfId="1398" builtinId="9" hidden="1"/>
    <cellStyle name="Besuchter Hyperlink" xfId="1400" builtinId="9" hidden="1"/>
    <cellStyle name="Besuchter Hyperlink" xfId="1402" builtinId="9" hidden="1"/>
    <cellStyle name="Besuchter Hyperlink" xfId="1404" builtinId="9" hidden="1"/>
    <cellStyle name="Besuchter Hyperlink" xfId="1406" builtinId="9" hidden="1"/>
    <cellStyle name="Besuchter Hyperlink" xfId="1408" builtinId="9" hidden="1"/>
    <cellStyle name="Besuchter Hyperlink" xfId="1410" builtinId="9" hidden="1"/>
    <cellStyle name="Besuchter Hyperlink" xfId="1412" builtinId="9" hidden="1"/>
    <cellStyle name="Besuchter Hyperlink" xfId="1414" builtinId="9" hidden="1"/>
    <cellStyle name="Besuchter Hyperlink" xfId="1416" builtinId="9" hidden="1"/>
    <cellStyle name="Besuchter Hyperlink" xfId="1418" builtinId="9" hidden="1"/>
    <cellStyle name="Besuchter Hyperlink" xfId="1420" builtinId="9" hidden="1"/>
    <cellStyle name="Besuchter Hyperlink" xfId="1422" builtinId="9" hidden="1"/>
    <cellStyle name="Besuchter Hyperlink" xfId="1424" builtinId="9" hidden="1"/>
    <cellStyle name="Besuchter Hyperlink" xfId="1426" builtinId="9" hidden="1"/>
    <cellStyle name="Besuchter Hyperlink" xfId="1428" builtinId="9" hidden="1"/>
    <cellStyle name="Besuchter Hyperlink" xfId="1430" builtinId="9" hidden="1"/>
    <cellStyle name="Besuchter Hyperlink" xfId="1432" builtinId="9" hidden="1"/>
    <cellStyle name="Besuchter Hyperlink" xfId="1434" builtinId="9" hidden="1"/>
    <cellStyle name="Besuchter Hyperlink" xfId="1436" builtinId="9" hidden="1"/>
    <cellStyle name="Besuchter Hyperlink" xfId="1438" builtinId="9" hidden="1"/>
    <cellStyle name="Besuchter Hyperlink" xfId="1440" builtinId="9" hidden="1"/>
    <cellStyle name="Besuchter Hyperlink" xfId="1442" builtinId="9" hidden="1"/>
    <cellStyle name="Besuchter Hyperlink" xfId="1444" builtinId="9" hidden="1"/>
    <cellStyle name="Besuchter Hyperlink" xfId="1446" builtinId="9" hidden="1"/>
    <cellStyle name="Besuchter Hyperlink" xfId="1448" builtinId="9" hidden="1"/>
    <cellStyle name="Besuchter Hyperlink" xfId="1450" builtinId="9" hidden="1"/>
    <cellStyle name="Besuchter Hyperlink" xfId="1452" builtinId="9" hidden="1"/>
    <cellStyle name="Besuchter Hyperlink" xfId="1454" builtinId="9" hidden="1"/>
    <cellStyle name="Besuchter Hyperlink" xfId="1456" builtinId="9" hidden="1"/>
    <cellStyle name="Besuchter Hyperlink" xfId="1458" builtinId="9" hidden="1"/>
    <cellStyle name="Besuchter Hyperlink" xfId="1460" builtinId="9" hidden="1"/>
    <cellStyle name="Besuchter Hyperlink" xfId="1462" builtinId="9" hidden="1"/>
    <cellStyle name="Besuchter Hyperlink" xfId="1464" builtinId="9" hidden="1"/>
    <cellStyle name="Besuchter Hyperlink" xfId="1466" builtinId="9" hidden="1"/>
    <cellStyle name="Besuchter Hyperlink" xfId="1468" builtinId="9" hidden="1"/>
    <cellStyle name="Besuchter Hyperlink" xfId="1470" builtinId="9" hidden="1"/>
    <cellStyle name="Besuchter Hyperlink" xfId="1472" builtinId="9" hidden="1"/>
    <cellStyle name="Besuchter Hyperlink" xfId="1474" builtinId="9" hidden="1"/>
    <cellStyle name="Besuchter Hyperlink" xfId="1476" builtinId="9" hidden="1"/>
    <cellStyle name="Besuchter Hyperlink" xfId="1478" builtinId="9" hidden="1"/>
    <cellStyle name="Besuchter Hyperlink" xfId="1480" builtinId="9" hidden="1"/>
    <cellStyle name="Besuchter Hyperlink" xfId="1482" builtinId="9" hidden="1"/>
    <cellStyle name="Besuchter Hyperlink" xfId="1484" builtinId="9" hidden="1"/>
    <cellStyle name="Besuchter Hyperlink" xfId="1486" builtinId="9" hidden="1"/>
    <cellStyle name="Besuchter Hyperlink" xfId="1488" builtinId="9" hidden="1"/>
    <cellStyle name="Besuchter Hyperlink" xfId="1490" builtinId="9" hidden="1"/>
    <cellStyle name="Besuchter Hyperlink" xfId="1492" builtinId="9" hidden="1"/>
    <cellStyle name="Besuchter Hyperlink" xfId="1494" builtinId="9" hidden="1"/>
    <cellStyle name="Besuchter Hyperlink" xfId="1496" builtinId="9" hidden="1"/>
    <cellStyle name="Besuchter Hyperlink" xfId="1498" builtinId="9" hidden="1"/>
    <cellStyle name="Besuchter Hyperlink" xfId="1500" builtinId="9" hidden="1"/>
    <cellStyle name="Besuchter Hyperlink" xfId="1502" builtinId="9" hidden="1"/>
    <cellStyle name="Besuchter Hyperlink" xfId="1504" builtinId="9" hidden="1"/>
    <cellStyle name="Besuchter Hyperlink" xfId="1506" builtinId="9" hidden="1"/>
    <cellStyle name="Besuchter Hyperlink" xfId="1508" builtinId="9" hidden="1"/>
    <cellStyle name="Besuchter Hyperlink" xfId="1510" builtinId="9" hidden="1"/>
    <cellStyle name="Besuchter Hyperlink" xfId="1512" builtinId="9" hidden="1"/>
    <cellStyle name="Besuchter Hyperlink" xfId="1514" builtinId="9" hidden="1"/>
    <cellStyle name="Besuchter Hyperlink" xfId="1516" builtinId="9" hidden="1"/>
    <cellStyle name="Besuchter Hyperlink" xfId="1518" builtinId="9" hidden="1"/>
    <cellStyle name="Besuchter Hyperlink" xfId="1520" builtinId="9" hidden="1"/>
    <cellStyle name="Besuchter Hyperlink" xfId="1522" builtinId="9" hidden="1"/>
    <cellStyle name="Besuchter Hyperlink" xfId="1524" builtinId="9" hidden="1"/>
    <cellStyle name="Besuchter Hyperlink" xfId="1526" builtinId="9" hidden="1"/>
    <cellStyle name="Besuchter Hyperlink" xfId="1528" builtinId="9" hidden="1"/>
    <cellStyle name="Besuchter Hyperlink" xfId="1530" builtinId="9" hidden="1"/>
    <cellStyle name="Besuchter Hyperlink" xfId="1532" builtinId="9" hidden="1"/>
    <cellStyle name="Besuchter Hyperlink" xfId="1534" builtinId="9" hidden="1"/>
    <cellStyle name="Besuchter Hyperlink" xfId="1536" builtinId="9" hidden="1"/>
    <cellStyle name="Besuchter Hyperlink" xfId="1538" builtinId="9" hidden="1"/>
    <cellStyle name="Besuchter Hyperlink" xfId="1540" builtinId="9" hidden="1"/>
    <cellStyle name="Besuchter Hyperlink" xfId="1542" builtinId="9" hidden="1"/>
    <cellStyle name="Besuchter Hyperlink" xfId="1544" builtinId="9" hidden="1"/>
    <cellStyle name="Besuchter Hyperlink" xfId="1546" builtinId="9" hidden="1"/>
    <cellStyle name="Besuchter Hyperlink" xfId="1548" builtinId="9" hidden="1"/>
    <cellStyle name="Besuchter Hyperlink" xfId="1550" builtinId="9" hidden="1"/>
    <cellStyle name="Besuchter Hyperlink" xfId="1552" builtinId="9" hidden="1"/>
    <cellStyle name="Besuchter Hyperlink" xfId="1554" builtinId="9" hidden="1"/>
    <cellStyle name="Besuchter Hyperlink" xfId="1556" builtinId="9" hidden="1"/>
    <cellStyle name="Besuchter Hyperlink" xfId="1558" builtinId="9" hidden="1"/>
    <cellStyle name="Besuchter Hyperlink" xfId="1560" builtinId="9" hidden="1"/>
    <cellStyle name="Besuchter Hyperlink" xfId="1562" builtinId="9" hidden="1"/>
    <cellStyle name="Besuchter Hyperlink" xfId="1564" builtinId="9" hidden="1"/>
    <cellStyle name="Besuchter Hyperlink" xfId="1566" builtinId="9" hidden="1"/>
    <cellStyle name="Besuchter Hyperlink" xfId="1568" builtinId="9" hidden="1"/>
    <cellStyle name="Besuchter Hyperlink" xfId="1570" builtinId="9" hidden="1"/>
    <cellStyle name="Besuchter Hyperlink" xfId="1572" builtinId="9" hidden="1"/>
    <cellStyle name="Besuchter Hyperlink" xfId="1574" builtinId="9" hidden="1"/>
    <cellStyle name="Besuchter Hyperlink" xfId="1576" builtinId="9" hidden="1"/>
    <cellStyle name="Besuchter Hyperlink" xfId="1578" builtinId="9" hidden="1"/>
    <cellStyle name="Besuchter Hyperlink" xfId="1580" builtinId="9" hidden="1"/>
    <cellStyle name="Besuchter Hyperlink" xfId="1582" builtinId="9" hidden="1"/>
    <cellStyle name="Besuchter Hyperlink" xfId="1584" builtinId="9" hidden="1"/>
    <cellStyle name="Besuchter Hyperlink" xfId="1586" builtinId="9" hidden="1"/>
    <cellStyle name="Besuchter Hyperlink" xfId="1588" builtinId="9" hidden="1"/>
    <cellStyle name="Besuchter Hyperlink" xfId="1590" builtinId="9" hidden="1"/>
    <cellStyle name="Besuchter Hyperlink" xfId="1592" builtinId="9" hidden="1"/>
    <cellStyle name="Besuchter Hyperlink" xfId="1594" builtinId="9" hidden="1"/>
    <cellStyle name="Besuchter Hyperlink" xfId="1596" builtinId="9" hidden="1"/>
    <cellStyle name="Besuchter Hyperlink" xfId="1598" builtinId="9" hidden="1"/>
    <cellStyle name="Besuchter Hyperlink" xfId="1600" builtinId="9" hidden="1"/>
    <cellStyle name="Besuchter Hyperlink" xfId="1602" builtinId="9" hidden="1"/>
    <cellStyle name="Besuchter Hyperlink" xfId="1604" builtinId="9" hidden="1"/>
    <cellStyle name="Besuchter Hyperlink" xfId="1606" builtinId="9" hidden="1"/>
    <cellStyle name="Besuchter Hyperlink" xfId="1608" builtinId="9" hidden="1"/>
    <cellStyle name="Besuchter Hyperlink" xfId="1610" builtinId="9" hidden="1"/>
    <cellStyle name="Besuchter Hyperlink" xfId="1612" builtinId="9" hidden="1"/>
    <cellStyle name="Besuchter Hyperlink" xfId="1614" builtinId="9" hidden="1"/>
    <cellStyle name="Besuchter Hyperlink" xfId="1616" builtinId="9" hidden="1"/>
    <cellStyle name="Besuchter Hyperlink" xfId="1618" builtinId="9" hidden="1"/>
    <cellStyle name="Besuchter Hyperlink" xfId="1620" builtinId="9" hidden="1"/>
    <cellStyle name="Besuchter Hyperlink" xfId="1622" builtinId="9" hidden="1"/>
    <cellStyle name="Besuchter Hyperlink" xfId="1624" builtinId="9" hidden="1"/>
    <cellStyle name="Besuchter Hyperlink" xfId="1626" builtinId="9" hidden="1"/>
    <cellStyle name="Besuchter Hyperlink" xfId="1628" builtinId="9" hidden="1"/>
    <cellStyle name="Besuchter Hyperlink" xfId="1630" builtinId="9" hidden="1"/>
    <cellStyle name="Besuchter Hyperlink" xfId="1632" builtinId="9" hidden="1"/>
    <cellStyle name="Besuchter Hyperlink" xfId="1634" builtinId="9" hidden="1"/>
    <cellStyle name="Besuchter Hyperlink" xfId="1636" builtinId="9" hidden="1"/>
    <cellStyle name="Besuchter Hyperlink" xfId="1638" builtinId="9" hidden="1"/>
    <cellStyle name="Besuchter Hyperlink" xfId="1640" builtinId="9" hidden="1"/>
    <cellStyle name="Besuchter Hyperlink" xfId="1642" builtinId="9" hidden="1"/>
    <cellStyle name="Besuchter Hyperlink" xfId="1644" builtinId="9" hidden="1"/>
    <cellStyle name="Besuchter Hyperlink" xfId="1646" builtinId="9" hidden="1"/>
    <cellStyle name="Besuchter Hyperlink" xfId="1648" builtinId="9" hidden="1"/>
    <cellStyle name="Besuchter Hyperlink" xfId="1650" builtinId="9" hidden="1"/>
    <cellStyle name="Besuchter Hyperlink" xfId="1652" builtinId="9" hidden="1"/>
    <cellStyle name="Besuchter Hyperlink" xfId="1654" builtinId="9" hidden="1"/>
    <cellStyle name="Besuchter Hyperlink" xfId="1656" builtinId="9" hidden="1"/>
    <cellStyle name="Besuchter Hyperlink" xfId="1658" builtinId="9" hidden="1"/>
    <cellStyle name="Besuchter Hyperlink" xfId="1660" builtinId="9" hidden="1"/>
    <cellStyle name="Besuchter Hyperlink" xfId="1662" builtinId="9" hidden="1"/>
    <cellStyle name="Besuchter Hyperlink" xfId="1664" builtinId="9" hidden="1"/>
    <cellStyle name="Besuchter Hyperlink" xfId="1666" builtinId="9" hidden="1"/>
    <cellStyle name="Besuchter Hyperlink" xfId="1668" builtinId="9" hidden="1"/>
    <cellStyle name="Besuchter Hyperlink" xfId="1670" builtinId="9" hidden="1"/>
    <cellStyle name="Besuchter Hyperlink" xfId="1672" builtinId="9" hidden="1"/>
    <cellStyle name="Besuchter Hyperlink" xfId="1674" builtinId="9" hidden="1"/>
    <cellStyle name="Besuchter Hyperlink" xfId="1676" builtinId="9" hidden="1"/>
    <cellStyle name="Besuchter Hyperlink" xfId="1678" builtinId="9" hidden="1"/>
    <cellStyle name="Besuchter Hyperlink" xfId="1680" builtinId="9" hidden="1"/>
    <cellStyle name="Besuchter Hyperlink" xfId="1682" builtinId="9" hidden="1"/>
    <cellStyle name="Besuchter Hyperlink" xfId="1684" builtinId="9" hidden="1"/>
    <cellStyle name="Besuchter Hyperlink" xfId="1686" builtinId="9" hidden="1"/>
    <cellStyle name="Besuchter Hyperlink" xfId="1688" builtinId="9" hidden="1"/>
    <cellStyle name="Besuchter Hyperlink" xfId="1690" builtinId="9" hidden="1"/>
    <cellStyle name="Besuchter Hyperlink" xfId="1692" builtinId="9" hidden="1"/>
    <cellStyle name="Besuchter Hyperlink" xfId="1694" builtinId="9" hidden="1"/>
    <cellStyle name="Besuchter Hyperlink" xfId="1696" builtinId="9" hidden="1"/>
    <cellStyle name="Besuchter Hyperlink" xfId="1698" builtinId="9" hidden="1"/>
    <cellStyle name="Besuchter Hyperlink" xfId="1700" builtinId="9" hidden="1"/>
    <cellStyle name="Besuchter Hyperlink" xfId="1702" builtinId="9" hidden="1"/>
    <cellStyle name="Besuchter Hyperlink" xfId="1704" builtinId="9" hidden="1"/>
    <cellStyle name="Besuchter Hyperlink" xfId="1706" builtinId="9" hidden="1"/>
    <cellStyle name="Besuchter Hyperlink" xfId="1708" builtinId="9" hidden="1"/>
    <cellStyle name="Besuchter Hyperlink" xfId="1710" builtinId="9" hidden="1"/>
    <cellStyle name="Besuchter Hyperlink" xfId="1712" builtinId="9" hidden="1"/>
    <cellStyle name="Besuchter Hyperlink" xfId="1714" builtinId="9" hidden="1"/>
    <cellStyle name="Besuchter Hyperlink" xfId="1716" builtinId="9" hidden="1"/>
    <cellStyle name="Besuchter Hyperlink" xfId="1718" builtinId="9" hidden="1"/>
    <cellStyle name="Besuchter Hyperlink" xfId="1720" builtinId="9" hidden="1"/>
    <cellStyle name="Besuchter Hyperlink" xfId="1722" builtinId="9" hidden="1"/>
    <cellStyle name="Besuchter Hyperlink" xfId="1724" builtinId="9" hidden="1"/>
    <cellStyle name="Besuchter Hyperlink" xfId="1726" builtinId="9" hidden="1"/>
    <cellStyle name="Besuchter Hyperlink" xfId="1728" builtinId="9" hidden="1"/>
    <cellStyle name="Besuchter Hyperlink" xfId="1730" builtinId="9" hidden="1"/>
    <cellStyle name="Besuchter Hyperlink" xfId="1732" builtinId="9" hidden="1"/>
    <cellStyle name="Besuchter Hyperlink" xfId="1734" builtinId="9" hidden="1"/>
    <cellStyle name="Besuchter Hyperlink" xfId="1736" builtinId="9" hidden="1"/>
    <cellStyle name="Besuchter Hyperlink" xfId="1738" builtinId="9" hidden="1"/>
    <cellStyle name="Besuchter Hyperlink" xfId="1740" builtinId="9" hidden="1"/>
    <cellStyle name="Besuchter Hyperlink" xfId="1742" builtinId="9" hidden="1"/>
    <cellStyle name="Besuchter Hyperlink" xfId="1744" builtinId="9" hidden="1"/>
    <cellStyle name="Besuchter Hyperlink" xfId="1746" builtinId="9" hidden="1"/>
    <cellStyle name="Besuchter Hyperlink" xfId="1748" builtinId="9" hidden="1"/>
    <cellStyle name="Besuchter Hyperlink" xfId="1750" builtinId="9" hidden="1"/>
    <cellStyle name="Besuchter Hyperlink" xfId="1752" builtinId="9" hidden="1"/>
    <cellStyle name="Besuchter Hyperlink" xfId="1754" builtinId="9" hidden="1"/>
    <cellStyle name="Besuchter Hyperlink" xfId="1756" builtinId="9" hidden="1"/>
    <cellStyle name="Besuchter Hyperlink" xfId="1758" builtinId="9" hidden="1"/>
    <cellStyle name="Besuchter Hyperlink" xfId="1760" builtinId="9" hidden="1"/>
    <cellStyle name="Besuchter Hyperlink" xfId="1762" builtinId="9" hidden="1"/>
    <cellStyle name="Besuchter Hyperlink" xfId="1764" builtinId="9" hidden="1"/>
    <cellStyle name="Besuchter Hyperlink" xfId="1766" builtinId="9" hidden="1"/>
    <cellStyle name="Besuchter Hyperlink" xfId="1768" builtinId="9" hidden="1"/>
    <cellStyle name="Besuchter Hyperlink" xfId="1770" builtinId="9" hidden="1"/>
    <cellStyle name="Besuchter Hyperlink" xfId="1772" builtinId="9" hidden="1"/>
    <cellStyle name="Besuchter Hyperlink" xfId="1774" builtinId="9" hidden="1"/>
    <cellStyle name="Besuchter Hyperlink" xfId="1776" builtinId="9" hidden="1"/>
    <cellStyle name="Besuchter Hyperlink" xfId="1778" builtinId="9" hidden="1"/>
    <cellStyle name="Besuchter Hyperlink" xfId="1780" builtinId="9" hidden="1"/>
    <cellStyle name="Besuchter Hyperlink" xfId="1782" builtinId="9" hidden="1"/>
    <cellStyle name="Besuchter Hyperlink" xfId="1784" builtinId="9" hidden="1"/>
    <cellStyle name="Besuchter Hyperlink" xfId="1786" builtinId="9" hidden="1"/>
    <cellStyle name="Besuchter Hyperlink" xfId="1788" builtinId="9" hidden="1"/>
    <cellStyle name="Besuchter Hyperlink" xfId="1790" builtinId="9" hidden="1"/>
    <cellStyle name="Besuchter Hyperlink" xfId="1792" builtinId="9" hidden="1"/>
    <cellStyle name="Besuchter Hyperlink" xfId="1794" builtinId="9" hidden="1"/>
    <cellStyle name="Besuchter Hyperlink" xfId="1796" builtinId="9" hidden="1"/>
    <cellStyle name="Besuchter Hyperlink" xfId="1798" builtinId="9" hidden="1"/>
    <cellStyle name="Besuchter Hyperlink" xfId="1800" builtinId="9" hidden="1"/>
    <cellStyle name="Besuchter Hyperlink" xfId="1802" builtinId="9" hidden="1"/>
    <cellStyle name="Besuchter Hyperlink" xfId="1804" builtinId="9" hidden="1"/>
    <cellStyle name="Besuchter Hyperlink" xfId="1806" builtinId="9" hidden="1"/>
    <cellStyle name="Besuchter Hyperlink" xfId="1808" builtinId="9" hidden="1"/>
    <cellStyle name="Besuchter Hyperlink" xfId="1810" builtinId="9" hidden="1"/>
    <cellStyle name="Besuchter Hyperlink" xfId="1812" builtinId="9" hidden="1"/>
    <cellStyle name="Besuchter Hyperlink" xfId="1814" builtinId="9" hidden="1"/>
    <cellStyle name="Besuchter Hyperlink" xfId="1816" builtinId="9" hidden="1"/>
    <cellStyle name="Besuchter Hyperlink" xfId="1818" builtinId="9" hidden="1"/>
    <cellStyle name="Besuchter Hyperlink" xfId="1820" builtinId="9" hidden="1"/>
    <cellStyle name="Besuchter Hyperlink" xfId="1822" builtinId="9" hidden="1"/>
    <cellStyle name="Besuchter Hyperlink" xfId="1824" builtinId="9" hidden="1"/>
    <cellStyle name="Besuchter Hyperlink" xfId="1826" builtinId="9" hidden="1"/>
    <cellStyle name="Besuchter Hyperlink" xfId="1828" builtinId="9" hidden="1"/>
    <cellStyle name="Besuchter Hyperlink" xfId="1830" builtinId="9" hidden="1"/>
    <cellStyle name="Besuchter Hyperlink" xfId="1832" builtinId="9" hidden="1"/>
    <cellStyle name="Besuchter Hyperlink" xfId="1834" builtinId="9" hidden="1"/>
    <cellStyle name="Besuchter Hyperlink" xfId="1836" builtinId="9" hidden="1"/>
    <cellStyle name="Besuchter Hyperlink" xfId="1838" builtinId="9" hidden="1"/>
    <cellStyle name="Besuchter Hyperlink" xfId="1840" builtinId="9" hidden="1"/>
    <cellStyle name="Besuchter Hyperlink" xfId="1842" builtinId="9" hidden="1"/>
    <cellStyle name="Besuchter Hyperlink" xfId="1844" builtinId="9" hidden="1"/>
    <cellStyle name="Besuchter Hyperlink" xfId="1846" builtinId="9" hidden="1"/>
    <cellStyle name="Besuchter Hyperlink" xfId="1848" builtinId="9" hidden="1"/>
    <cellStyle name="Besuchter Hyperlink" xfId="1850" builtinId="9" hidden="1"/>
    <cellStyle name="Besuchter Hyperlink" xfId="1852" builtinId="9" hidden="1"/>
    <cellStyle name="Besuchter Hyperlink" xfId="1854" builtinId="9" hidden="1"/>
    <cellStyle name="Besuchter Hyperlink" xfId="1856" builtinId="9" hidden="1"/>
    <cellStyle name="Besuchter Hyperlink" xfId="1858" builtinId="9" hidden="1"/>
    <cellStyle name="Besuchter Hyperlink" xfId="1860" builtinId="9" hidden="1"/>
    <cellStyle name="Besuchter Hyperlink" xfId="1862" builtinId="9" hidden="1"/>
    <cellStyle name="Besuchter Hyperlink" xfId="1864" builtinId="9" hidden="1"/>
    <cellStyle name="Besuchter Hyperlink" xfId="1866" builtinId="9" hidden="1"/>
    <cellStyle name="Besuchter Hyperlink" xfId="1868" builtinId="9" hidden="1"/>
    <cellStyle name="Besuchter Hyperlink" xfId="1870" builtinId="9" hidden="1"/>
    <cellStyle name="Besuchter Hyperlink" xfId="1872" builtinId="9" hidden="1"/>
    <cellStyle name="Besuchter Hyperlink" xfId="1874" builtinId="9" hidden="1"/>
    <cellStyle name="Besuchter Hyperlink" xfId="1876" builtinId="9" hidden="1"/>
    <cellStyle name="Besuchter Hyperlink" xfId="1878" builtinId="9" hidden="1"/>
    <cellStyle name="Besuchter Hyperlink" xfId="1880" builtinId="9" hidden="1"/>
    <cellStyle name="Besuchter Hyperlink" xfId="1882" builtinId="9" hidden="1"/>
    <cellStyle name="Besuchter Hyperlink" xfId="1884" builtinId="9" hidden="1"/>
    <cellStyle name="Besuchter Hyperlink" xfId="1886" builtinId="9" hidden="1"/>
    <cellStyle name="Besuchter Hyperlink" xfId="1888" builtinId="9" hidden="1"/>
    <cellStyle name="Besuchter Hyperlink" xfId="1890" builtinId="9" hidden="1"/>
    <cellStyle name="Besuchter Hyperlink" xfId="1892" builtinId="9" hidden="1"/>
    <cellStyle name="Besuchter Hyperlink" xfId="1894" builtinId="9" hidden="1"/>
    <cellStyle name="Besuchter Hyperlink" xfId="1896" builtinId="9" hidden="1"/>
    <cellStyle name="Besuchter Hyperlink" xfId="1898" builtinId="9" hidden="1"/>
    <cellStyle name="Besuchter Hyperlink" xfId="1900" builtinId="9" hidden="1"/>
    <cellStyle name="Besuchter Hyperlink" xfId="1902" builtinId="9" hidden="1"/>
    <cellStyle name="Besuchter Hyperlink" xfId="1904" builtinId="9" hidden="1"/>
    <cellStyle name="Besuchter Hyperlink" xfId="1906" builtinId="9" hidden="1"/>
    <cellStyle name="Besuchter Hyperlink" xfId="1908" builtinId="9" hidden="1"/>
    <cellStyle name="Besuchter Hyperlink" xfId="1910" builtinId="9" hidden="1"/>
    <cellStyle name="Besuchter Hyperlink" xfId="1912" builtinId="9" hidden="1"/>
    <cellStyle name="Besuchter Hyperlink" xfId="1914" builtinId="9" hidden="1"/>
    <cellStyle name="Besuchter Hyperlink" xfId="1916" builtinId="9" hidden="1"/>
    <cellStyle name="Besuchter Hyperlink" xfId="1918" builtinId="9" hidden="1"/>
    <cellStyle name="Besuchter Hyperlink" xfId="1920" builtinId="9" hidden="1"/>
    <cellStyle name="Besuchter Hyperlink" xfId="1922" builtinId="9" hidden="1"/>
    <cellStyle name="Besuchter Hyperlink" xfId="1924" builtinId="9" hidden="1"/>
    <cellStyle name="Besuchter Hyperlink" xfId="1926" builtinId="9" hidden="1"/>
    <cellStyle name="Besuchter Hyperlink" xfId="1928" builtinId="9" hidden="1"/>
    <cellStyle name="Besuchter Hyperlink" xfId="1930" builtinId="9" hidden="1"/>
    <cellStyle name="Besuchter Hyperlink" xfId="1932" builtinId="9" hidden="1"/>
    <cellStyle name="Besuchter Hyperlink" xfId="1934" builtinId="9" hidden="1"/>
    <cellStyle name="Besuchter Hyperlink" xfId="1936" builtinId="9" hidden="1"/>
    <cellStyle name="Besuchter Hyperlink" xfId="1938" builtinId="9" hidden="1"/>
    <cellStyle name="Besuchter Hyperlink" xfId="1940" builtinId="9" hidden="1"/>
    <cellStyle name="Besuchter Hyperlink" xfId="1942" builtinId="9" hidden="1"/>
    <cellStyle name="Besuchter Hyperlink" xfId="1944" builtinId="9" hidden="1"/>
    <cellStyle name="Besuchter Hyperlink" xfId="1946" builtinId="9" hidden="1"/>
    <cellStyle name="Besuchter Hyperlink" xfId="1948" builtinId="9" hidden="1"/>
    <cellStyle name="Besuchter Hyperlink" xfId="1950" builtinId="9" hidden="1"/>
    <cellStyle name="Besuchter Hyperlink" xfId="1952" builtinId="9" hidden="1"/>
    <cellStyle name="Besuchter Hyperlink" xfId="1954" builtinId="9" hidden="1"/>
    <cellStyle name="Besuchter Hyperlink" xfId="1956" builtinId="9" hidden="1"/>
    <cellStyle name="Besuchter Hyperlink" xfId="1958" builtinId="9" hidden="1"/>
    <cellStyle name="Besuchter Hyperlink" xfId="1960" builtinId="9" hidden="1"/>
    <cellStyle name="Besuchter Hyperlink" xfId="1962" builtinId="9" hidden="1"/>
    <cellStyle name="Besuchter Hyperlink" xfId="1964" builtinId="9" hidden="1"/>
    <cellStyle name="Besuchter Hyperlink" xfId="1966" builtinId="9" hidden="1"/>
    <cellStyle name="Besuchter Hyperlink" xfId="1968" builtinId="9" hidden="1"/>
    <cellStyle name="Besuchter Hyperlink" xfId="1970" builtinId="9" hidden="1"/>
    <cellStyle name="Besuchter Hyperlink" xfId="1972" builtinId="9" hidden="1"/>
    <cellStyle name="Besuchter Hyperlink" xfId="1974" builtinId="9" hidden="1"/>
    <cellStyle name="Besuchter Hyperlink" xfId="1976" builtinId="9" hidden="1"/>
    <cellStyle name="Besuchter Hyperlink" xfId="1978" builtinId="9" hidden="1"/>
    <cellStyle name="Besuchter Hyperlink" xfId="1980" builtinId="9" hidden="1"/>
    <cellStyle name="Besuchter Hyperlink" xfId="1982" builtinId="9" hidden="1"/>
    <cellStyle name="Besuchter Hyperlink" xfId="1984" builtinId="9" hidden="1"/>
    <cellStyle name="Besuchter Hyperlink" xfId="1986" builtinId="9" hidden="1"/>
    <cellStyle name="Besuchter Hyperlink" xfId="1988" builtinId="9" hidden="1"/>
    <cellStyle name="Besuchter Hyperlink" xfId="1990" builtinId="9" hidden="1"/>
    <cellStyle name="Besuchter Hyperlink" xfId="1992" builtinId="9" hidden="1"/>
    <cellStyle name="Besuchter Hyperlink" xfId="1994" builtinId="9" hidden="1"/>
    <cellStyle name="Besuchter Hyperlink" xfId="1996" builtinId="9" hidden="1"/>
    <cellStyle name="Besuchter Hyperlink" xfId="1998" builtinId="9" hidden="1"/>
    <cellStyle name="Besuchter Hyperlink" xfId="2000" builtinId="9" hidden="1"/>
    <cellStyle name="Besuchter Hyperlink" xfId="2002" builtinId="9" hidden="1"/>
    <cellStyle name="Besuchter Hyperlink" xfId="2004" builtinId="9" hidden="1"/>
    <cellStyle name="Besuchter Hyperlink" xfId="2006" builtinId="9" hidden="1"/>
    <cellStyle name="Besuchter Hyperlink" xfId="2008" builtinId="9" hidden="1"/>
    <cellStyle name="Besuchter Hyperlink" xfId="2010" builtinId="9" hidden="1"/>
    <cellStyle name="Besuchter Hyperlink" xfId="2012" builtinId="9" hidden="1"/>
    <cellStyle name="Besuchter Hyperlink" xfId="2014" builtinId="9" hidden="1"/>
    <cellStyle name="Besuchter Hyperlink" xfId="2016" builtinId="9" hidden="1"/>
    <cellStyle name="Besuchter Hyperlink" xfId="2018" builtinId="9" hidden="1"/>
    <cellStyle name="Besuchter Hyperlink" xfId="2020" builtinId="9" hidden="1"/>
    <cellStyle name="Besuchter Hyperlink" xfId="2022" builtinId="9" hidden="1"/>
    <cellStyle name="Besuchter Hyperlink" xfId="2024" builtinId="9" hidden="1"/>
    <cellStyle name="Besuchter Hyperlink" xfId="2026" builtinId="9" hidden="1"/>
    <cellStyle name="Besuchter Hyperlink" xfId="2028" builtinId="9" hidden="1"/>
    <cellStyle name="Besuchter Hyperlink" xfId="2030" builtinId="9" hidden="1"/>
    <cellStyle name="Besuchter Hyperlink" xfId="2032" builtinId="9" hidden="1"/>
    <cellStyle name="Besuchter Hyperlink" xfId="2034" builtinId="9" hidden="1"/>
    <cellStyle name="Besuchter Hyperlink" xfId="2036" builtinId="9" hidden="1"/>
    <cellStyle name="Besuchter Hyperlink" xfId="2038" builtinId="9" hidden="1"/>
    <cellStyle name="Besuchter Hyperlink" xfId="2040" builtinId="9" hidden="1"/>
    <cellStyle name="Besuchter Hyperlink" xfId="2042" builtinId="9" hidden="1"/>
    <cellStyle name="Besuchter Hyperlink" xfId="2044" builtinId="9" hidden="1"/>
    <cellStyle name="Besuchter Hyperlink" xfId="2046" builtinId="9" hidden="1"/>
    <cellStyle name="Besuchter Hyperlink" xfId="2048" builtinId="9" hidden="1"/>
    <cellStyle name="Besuchter Hyperlink" xfId="2050" builtinId="9" hidden="1"/>
    <cellStyle name="Besuchter Hyperlink" xfId="2052" builtinId="9" hidden="1"/>
    <cellStyle name="Besuchter Hyperlink" xfId="2054" builtinId="9" hidden="1"/>
    <cellStyle name="Besuchter Hyperlink" xfId="2056" builtinId="9" hidden="1"/>
    <cellStyle name="Besuchter Hyperlink" xfId="2058" builtinId="9" hidden="1"/>
    <cellStyle name="Besuchter Hyperlink" xfId="2060" builtinId="9" hidden="1"/>
    <cellStyle name="Besuchter Hyperlink" xfId="2062" builtinId="9" hidden="1"/>
    <cellStyle name="Besuchter Hyperlink" xfId="2064" builtinId="9" hidden="1"/>
    <cellStyle name="Besuchter Hyperlink" xfId="2066" builtinId="9" hidden="1"/>
    <cellStyle name="Besuchter Hyperlink" xfId="2068" builtinId="9" hidden="1"/>
    <cellStyle name="Besuchter Hyperlink" xfId="2070" builtinId="9" hidden="1"/>
    <cellStyle name="Besuchter Hyperlink" xfId="2072" builtinId="9" hidden="1"/>
    <cellStyle name="Besuchter Hyperlink" xfId="2074" builtinId="9" hidden="1"/>
    <cellStyle name="Besuchter Hyperlink" xfId="2076" builtinId="9" hidden="1"/>
    <cellStyle name="Besuchter Hyperlink" xfId="2078" builtinId="9" hidden="1"/>
    <cellStyle name="Besuchter Hyperlink" xfId="2080" builtinId="9" hidden="1"/>
    <cellStyle name="Besuchter Hyperlink" xfId="2082" builtinId="9" hidden="1"/>
    <cellStyle name="Besuchter Hyperlink" xfId="2084" builtinId="9" hidden="1"/>
    <cellStyle name="Besuchter Hyperlink" xfId="2086" builtinId="9" hidden="1"/>
    <cellStyle name="Besuchter Hyperlink" xfId="2088" builtinId="9" hidden="1"/>
    <cellStyle name="Besuchter Hyperlink" xfId="2090" builtinId="9" hidden="1"/>
    <cellStyle name="Besuchter Hyperlink" xfId="2092" builtinId="9" hidden="1"/>
    <cellStyle name="Besuchter Hyperlink" xfId="2094" builtinId="9" hidden="1"/>
    <cellStyle name="Besuchter Hyperlink" xfId="2096" builtinId="9" hidden="1"/>
    <cellStyle name="Besuchter Hyperlink" xfId="2098" builtinId="9" hidden="1"/>
    <cellStyle name="Besuchter Hyperlink" xfId="2100" builtinId="9" hidden="1"/>
    <cellStyle name="Besuchter Hyperlink" xfId="2102" builtinId="9" hidden="1"/>
    <cellStyle name="Besuchter Hyperlink" xfId="2104" builtinId="9" hidden="1"/>
    <cellStyle name="Besuchter Hyperlink" xfId="2106" builtinId="9" hidden="1"/>
    <cellStyle name="Besuchter Hyperlink" xfId="2108" builtinId="9" hidden="1"/>
    <cellStyle name="Besuchter Hyperlink" xfId="2110" builtinId="9" hidden="1"/>
    <cellStyle name="Besuchter Hyperlink" xfId="2112" builtinId="9" hidden="1"/>
    <cellStyle name="Besuchter Hyperlink" xfId="2114" builtinId="9" hidden="1"/>
    <cellStyle name="Besuchter Hyperlink" xfId="2116" builtinId="9" hidden="1"/>
    <cellStyle name="Besuchter Hyperlink" xfId="2118" builtinId="9" hidden="1"/>
    <cellStyle name="Besuchter Hyperlink" xfId="2120" builtinId="9" hidden="1"/>
    <cellStyle name="Besuchter Hyperlink" xfId="2122" builtinId="9" hidden="1"/>
    <cellStyle name="Besuchter Hyperlink" xfId="2124" builtinId="9" hidden="1"/>
    <cellStyle name="Besuchter Hyperlink" xfId="2126" builtinId="9" hidden="1"/>
    <cellStyle name="Besuchter Hyperlink" xfId="2128" builtinId="9" hidden="1"/>
    <cellStyle name="Besuchter Hyperlink" xfId="2130" builtinId="9" hidden="1"/>
    <cellStyle name="Besuchter Hyperlink" xfId="2132" builtinId="9" hidden="1"/>
    <cellStyle name="Besuchter Hyperlink" xfId="2134" builtinId="9" hidden="1"/>
    <cellStyle name="Besuchter Hyperlink" xfId="2136" builtinId="9" hidden="1"/>
    <cellStyle name="Besuchter Hyperlink" xfId="2138" builtinId="9" hidden="1"/>
    <cellStyle name="Besuchter Hyperlink" xfId="2140" builtinId="9" hidden="1"/>
    <cellStyle name="Besuchter Hyperlink" xfId="2142" builtinId="9" hidden="1"/>
    <cellStyle name="Besuchter Hyperlink" xfId="2144" builtinId="9" hidden="1"/>
    <cellStyle name="Besuchter Hyperlink" xfId="2146" builtinId="9" hidden="1"/>
    <cellStyle name="Besuchter Hyperlink" xfId="2148" builtinId="9" hidden="1"/>
    <cellStyle name="Besuchter Hyperlink" xfId="2150" builtinId="9" hidden="1"/>
    <cellStyle name="Besuchter Hyperlink" xfId="2152" builtinId="9" hidden="1"/>
    <cellStyle name="Besuchter Hyperlink" xfId="2154" builtinId="9" hidden="1"/>
    <cellStyle name="Besuchter Hyperlink" xfId="2156" builtinId="9" hidden="1"/>
    <cellStyle name="Besuchter Hyperlink" xfId="2158" builtinId="9" hidden="1"/>
    <cellStyle name="Besuchter Hyperlink" xfId="2160" builtinId="9" hidden="1"/>
    <cellStyle name="Besuchter Hyperlink" xfId="2162" builtinId="9" hidden="1"/>
    <cellStyle name="Besuchter Hyperlink" xfId="2164" builtinId="9" hidden="1"/>
    <cellStyle name="Besuchter Hyperlink" xfId="2166" builtinId="9" hidden="1"/>
    <cellStyle name="Besuchter Hyperlink" xfId="2168" builtinId="9" hidden="1"/>
    <cellStyle name="Besuchter Hyperlink" xfId="2170" builtinId="9" hidden="1"/>
    <cellStyle name="Besuchter Hyperlink" xfId="2172" builtinId="9" hidden="1"/>
    <cellStyle name="Besuchter Hyperlink" xfId="2174" builtinId="9" hidden="1"/>
    <cellStyle name="Besuchter Hyperlink" xfId="2176" builtinId="9" hidden="1"/>
    <cellStyle name="Besuchter Hyperlink" xfId="2178" builtinId="9" hidden="1"/>
    <cellStyle name="Besuchter Hyperlink" xfId="2180" builtinId="9" hidden="1"/>
    <cellStyle name="Besuchter Hyperlink" xfId="2182" builtinId="9" hidden="1"/>
    <cellStyle name="Besuchter Hyperlink" xfId="2184" builtinId="9" hidden="1"/>
    <cellStyle name="Besuchter Hyperlink" xfId="2186" builtinId="9" hidden="1"/>
    <cellStyle name="Besuchter Hyperlink" xfId="2188" builtinId="9" hidden="1"/>
    <cellStyle name="Besuchter Hyperlink" xfId="2190" builtinId="9" hidden="1"/>
    <cellStyle name="Besuchter Hyperlink" xfId="2192" builtinId="9" hidden="1"/>
    <cellStyle name="Besuchter Hyperlink" xfId="2194" builtinId="9" hidden="1"/>
    <cellStyle name="Besuchter Hyperlink" xfId="2196" builtinId="9" hidden="1"/>
    <cellStyle name="Besuchter Hyperlink" xfId="2198" builtinId="9" hidden="1"/>
    <cellStyle name="Besuchter Hyperlink" xfId="2200" builtinId="9" hidden="1"/>
    <cellStyle name="Besuchter Hyperlink" xfId="2202" builtinId="9" hidden="1"/>
    <cellStyle name="Besuchter Hyperlink" xfId="2204" builtinId="9" hidden="1"/>
    <cellStyle name="Besuchter Hyperlink" xfId="2206" builtinId="9" hidden="1"/>
    <cellStyle name="Besuchter Hyperlink" xfId="2208" builtinId="9" hidden="1"/>
    <cellStyle name="Besuchter Hyperlink" xfId="2210" builtinId="9" hidden="1"/>
    <cellStyle name="Besuchter Hyperlink" xfId="2212" builtinId="9" hidden="1"/>
    <cellStyle name="Besuchter Hyperlink" xfId="2214" builtinId="9" hidden="1"/>
    <cellStyle name="Besuchter Hyperlink" xfId="2216" builtinId="9" hidden="1"/>
    <cellStyle name="Besuchter Hyperlink" xfId="2218" builtinId="9" hidden="1"/>
    <cellStyle name="Besuchter Hyperlink" xfId="2220" builtinId="9" hidden="1"/>
    <cellStyle name="Besuchter Hyperlink" xfId="2222" builtinId="9" hidden="1"/>
    <cellStyle name="Besuchter Hyperlink" xfId="2224" builtinId="9" hidden="1"/>
    <cellStyle name="Besuchter Hyperlink" xfId="2226" builtinId="9" hidden="1"/>
    <cellStyle name="Besuchter Hyperlink" xfId="2228" builtinId="9" hidden="1"/>
    <cellStyle name="Besuchter Hyperlink" xfId="2230" builtinId="9" hidden="1"/>
    <cellStyle name="Besuchter Hyperlink" xfId="2232" builtinId="9" hidden="1"/>
    <cellStyle name="Besuchter Hyperlink" xfId="2234" builtinId="9" hidden="1"/>
    <cellStyle name="Besuchter Hyperlink" xfId="2236" builtinId="9" hidden="1"/>
    <cellStyle name="Besuchter Hyperlink" xfId="2238" builtinId="9" hidden="1"/>
    <cellStyle name="Besuchter Hyperlink" xfId="2240" builtinId="9" hidden="1"/>
    <cellStyle name="Besuchter Hyperlink" xfId="2242" builtinId="9" hidden="1"/>
    <cellStyle name="Besuchter Hyperlink" xfId="2244" builtinId="9" hidden="1"/>
    <cellStyle name="Besuchter Hyperlink" xfId="2246" builtinId="9" hidden="1"/>
    <cellStyle name="Besuchter Hyperlink" xfId="2248" builtinId="9" hidden="1"/>
    <cellStyle name="Besuchter Hyperlink" xfId="2250" builtinId="9" hidden="1"/>
    <cellStyle name="Besuchter Hyperlink" xfId="2252" builtinId="9" hidden="1"/>
    <cellStyle name="Besuchter Hyperlink" xfId="2254" builtinId="9" hidden="1"/>
    <cellStyle name="Besuchter Hyperlink" xfId="2256" builtinId="9" hidden="1"/>
    <cellStyle name="Besuchter Hyperlink" xfId="2258" builtinId="9" hidden="1"/>
    <cellStyle name="Besuchter Hyperlink" xfId="2260" builtinId="9" hidden="1"/>
    <cellStyle name="Besuchter Hyperlink" xfId="2262" builtinId="9" hidden="1"/>
    <cellStyle name="Besuchter Hyperlink" xfId="2264" builtinId="9" hidden="1"/>
    <cellStyle name="Besuchter Hyperlink" xfId="2266" builtinId="9" hidden="1"/>
    <cellStyle name="Besuchter Hyperlink" xfId="2268" builtinId="9" hidden="1"/>
    <cellStyle name="Besuchter Hyperlink" xfId="2270" builtinId="9" hidden="1"/>
    <cellStyle name="Besuchter Hyperlink" xfId="2272" builtinId="9" hidden="1"/>
    <cellStyle name="Besuchter Hyperlink" xfId="2274" builtinId="9" hidden="1"/>
    <cellStyle name="Besuchter Hyperlink" xfId="2276" builtinId="9" hidden="1"/>
    <cellStyle name="Besuchter Hyperlink" xfId="2278" builtinId="9" hidden="1"/>
    <cellStyle name="Besuchter Hyperlink" xfId="2280" builtinId="9" hidden="1"/>
    <cellStyle name="Besuchter Hyperlink" xfId="2282" builtinId="9" hidden="1"/>
    <cellStyle name="Besuchter Hyperlink" xfId="2284" builtinId="9" hidden="1"/>
    <cellStyle name="Besuchter Hyperlink" xfId="2286" builtinId="9" hidden="1"/>
    <cellStyle name="Besuchter Hyperlink" xfId="2288" builtinId="9" hidden="1"/>
    <cellStyle name="Besuchter Hyperlink" xfId="2290" builtinId="9" hidden="1"/>
    <cellStyle name="Besuchter Hyperlink" xfId="2292" builtinId="9" hidden="1"/>
    <cellStyle name="Besuchter Hyperlink" xfId="2294" builtinId="9" hidden="1"/>
    <cellStyle name="Besuchter Hyperlink" xfId="2296" builtinId="9" hidden="1"/>
    <cellStyle name="Besuchter Hyperlink" xfId="2298" builtinId="9" hidden="1"/>
    <cellStyle name="Besuchter Hyperlink" xfId="2300" builtinId="9" hidden="1"/>
    <cellStyle name="Besuchter Hyperlink" xfId="2302" builtinId="9" hidden="1"/>
    <cellStyle name="Besuchter Hyperlink" xfId="2304" builtinId="9" hidden="1"/>
    <cellStyle name="Besuchter Hyperlink" xfId="2306" builtinId="9" hidden="1"/>
    <cellStyle name="Besuchter Hyperlink" xfId="2308" builtinId="9" hidden="1"/>
    <cellStyle name="Besuchter Hyperlink" xfId="2310" builtinId="9" hidden="1"/>
    <cellStyle name="Besuchter Hyperlink" xfId="2312" builtinId="9" hidden="1"/>
    <cellStyle name="Besuchter Hyperlink" xfId="2314" builtinId="9" hidden="1"/>
    <cellStyle name="Besuchter Hyperlink" xfId="2316" builtinId="9" hidden="1"/>
    <cellStyle name="Besuchter Hyperlink" xfId="2318" builtinId="9" hidden="1"/>
    <cellStyle name="Besuchter Hyperlink" xfId="2320" builtinId="9" hidden="1"/>
    <cellStyle name="Besuchter Hyperlink" xfId="2322" builtinId="9" hidden="1"/>
    <cellStyle name="Besuchter Hyperlink" xfId="2324" builtinId="9" hidden="1"/>
    <cellStyle name="Besuchter Hyperlink" xfId="2326" builtinId="9" hidden="1"/>
    <cellStyle name="Besuchter Hyperlink" xfId="2328" builtinId="9" hidden="1"/>
    <cellStyle name="Besuchter Hyperlink" xfId="2330" builtinId="9" hidden="1"/>
    <cellStyle name="Besuchter Hyperlink" xfId="2332" builtinId="9" hidden="1"/>
    <cellStyle name="Besuchter Hyperlink" xfId="2334" builtinId="9" hidden="1"/>
    <cellStyle name="Besuchter Hyperlink" xfId="2336" builtinId="9" hidden="1"/>
    <cellStyle name="Besuchter Hyperlink" xfId="2338" builtinId="9" hidden="1"/>
    <cellStyle name="Besuchter Hyperlink" xfId="2340" builtinId="9" hidden="1"/>
    <cellStyle name="Besuchter Hyperlink" xfId="2342" builtinId="9" hidden="1"/>
    <cellStyle name="Besuchter Hyperlink" xfId="2344" builtinId="9" hidden="1"/>
    <cellStyle name="Besuchter Hyperlink" xfId="2346" builtinId="9" hidden="1"/>
    <cellStyle name="Besuchter Hyperlink" xfId="2348" builtinId="9" hidden="1"/>
    <cellStyle name="Besuchter Hyperlink" xfId="2350" builtinId="9" hidden="1"/>
    <cellStyle name="Besuchter Hyperlink" xfId="235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09" builtinId="8" hidden="1"/>
    <cellStyle name="Link" xfId="711" builtinId="8" hidden="1"/>
    <cellStyle name="Link" xfId="713" builtinId="8" hidden="1"/>
    <cellStyle name="Link" xfId="715" builtinId="8" hidden="1"/>
    <cellStyle name="Link" xfId="717" builtinId="8" hidden="1"/>
    <cellStyle name="Link" xfId="719" builtinId="8" hidden="1"/>
    <cellStyle name="Link" xfId="721" builtinId="8" hidden="1"/>
    <cellStyle name="Link" xfId="723" builtinId="8" hidden="1"/>
    <cellStyle name="Link" xfId="725" builtinId="8" hidden="1"/>
    <cellStyle name="Link" xfId="727" builtinId="8" hidden="1"/>
    <cellStyle name="Link" xfId="729" builtinId="8" hidden="1"/>
    <cellStyle name="Link" xfId="731" builtinId="8" hidden="1"/>
    <cellStyle name="Link" xfId="733" builtinId="8" hidden="1"/>
    <cellStyle name="Link" xfId="735" builtinId="8" hidden="1"/>
    <cellStyle name="Link" xfId="737" builtinId="8" hidden="1"/>
    <cellStyle name="Link" xfId="739" builtinId="8" hidden="1"/>
    <cellStyle name="Link" xfId="741" builtinId="8" hidden="1"/>
    <cellStyle name="Link" xfId="743" builtinId="8" hidden="1"/>
    <cellStyle name="Link" xfId="745" builtinId="8" hidden="1"/>
    <cellStyle name="Link" xfId="747" builtinId="8" hidden="1"/>
    <cellStyle name="Link" xfId="749" builtinId="8" hidden="1"/>
    <cellStyle name="Link" xfId="751" builtinId="8" hidden="1"/>
    <cellStyle name="Link" xfId="753" builtinId="8" hidden="1"/>
    <cellStyle name="Link" xfId="755" builtinId="8" hidden="1"/>
    <cellStyle name="Link" xfId="757" builtinId="8" hidden="1"/>
    <cellStyle name="Link" xfId="759" builtinId="8" hidden="1"/>
    <cellStyle name="Link" xfId="761" builtinId="8" hidden="1"/>
    <cellStyle name="Link" xfId="763" builtinId="8" hidden="1"/>
    <cellStyle name="Link" xfId="765" builtinId="8" hidden="1"/>
    <cellStyle name="Link" xfId="767" builtinId="8" hidden="1"/>
    <cellStyle name="Link" xfId="769" builtinId="8" hidden="1"/>
    <cellStyle name="Link" xfId="771" builtinId="8" hidden="1"/>
    <cellStyle name="Link" xfId="773" builtinId="8" hidden="1"/>
    <cellStyle name="Link" xfId="775" builtinId="8" hidden="1"/>
    <cellStyle name="Link" xfId="777" builtinId="8" hidden="1"/>
    <cellStyle name="Link" xfId="779" builtinId="8" hidden="1"/>
    <cellStyle name="Link" xfId="781" builtinId="8" hidden="1"/>
    <cellStyle name="Link" xfId="783" builtinId="8" hidden="1"/>
    <cellStyle name="Link" xfId="785" builtinId="8" hidden="1"/>
    <cellStyle name="Link" xfId="787" builtinId="8" hidden="1"/>
    <cellStyle name="Link" xfId="789" builtinId="8" hidden="1"/>
    <cellStyle name="Link" xfId="791" builtinId="8" hidden="1"/>
    <cellStyle name="Link" xfId="793" builtinId="8" hidden="1"/>
    <cellStyle name="Link" xfId="795" builtinId="8" hidden="1"/>
    <cellStyle name="Link" xfId="797" builtinId="8" hidden="1"/>
    <cellStyle name="Link" xfId="799" builtinId="8" hidden="1"/>
    <cellStyle name="Link" xfId="801" builtinId="8" hidden="1"/>
    <cellStyle name="Link" xfId="803" builtinId="8" hidden="1"/>
    <cellStyle name="Link" xfId="805" builtinId="8" hidden="1"/>
    <cellStyle name="Link" xfId="807" builtinId="8" hidden="1"/>
    <cellStyle name="Link" xfId="809" builtinId="8" hidden="1"/>
    <cellStyle name="Link" xfId="811" builtinId="8" hidden="1"/>
    <cellStyle name="Link" xfId="813" builtinId="8" hidden="1"/>
    <cellStyle name="Link" xfId="815" builtinId="8" hidden="1"/>
    <cellStyle name="Link" xfId="817" builtinId="8" hidden="1"/>
    <cellStyle name="Link" xfId="819" builtinId="8" hidden="1"/>
    <cellStyle name="Link" xfId="821" builtinId="8" hidden="1"/>
    <cellStyle name="Link" xfId="823" builtinId="8" hidden="1"/>
    <cellStyle name="Link" xfId="825" builtinId="8" hidden="1"/>
    <cellStyle name="Link" xfId="827" builtinId="8" hidden="1"/>
    <cellStyle name="Link" xfId="829" builtinId="8" hidden="1"/>
    <cellStyle name="Link" xfId="831" builtinId="8" hidden="1"/>
    <cellStyle name="Link" xfId="833" builtinId="8" hidden="1"/>
    <cellStyle name="Link" xfId="835" builtinId="8" hidden="1"/>
    <cellStyle name="Link" xfId="837" builtinId="8" hidden="1"/>
    <cellStyle name="Link" xfId="839" builtinId="8" hidden="1"/>
    <cellStyle name="Link" xfId="841" builtinId="8" hidden="1"/>
    <cellStyle name="Link" xfId="843" builtinId="8" hidden="1"/>
    <cellStyle name="Link" xfId="845" builtinId="8" hidden="1"/>
    <cellStyle name="Link" xfId="847" builtinId="8" hidden="1"/>
    <cellStyle name="Link" xfId="849" builtinId="8" hidden="1"/>
    <cellStyle name="Link" xfId="851" builtinId="8" hidden="1"/>
    <cellStyle name="Link" xfId="853" builtinId="8" hidden="1"/>
    <cellStyle name="Link" xfId="855" builtinId="8" hidden="1"/>
    <cellStyle name="Link" xfId="857" builtinId="8" hidden="1"/>
    <cellStyle name="Link" xfId="859" builtinId="8" hidden="1"/>
    <cellStyle name="Link" xfId="861" builtinId="8" hidden="1"/>
    <cellStyle name="Link" xfId="863" builtinId="8" hidden="1"/>
    <cellStyle name="Link" xfId="865" builtinId="8" hidden="1"/>
    <cellStyle name="Link" xfId="867" builtinId="8" hidden="1"/>
    <cellStyle name="Link" xfId="869" builtinId="8" hidden="1"/>
    <cellStyle name="Link" xfId="871" builtinId="8" hidden="1"/>
    <cellStyle name="Link" xfId="873" builtinId="8" hidden="1"/>
    <cellStyle name="Link" xfId="875" builtinId="8" hidden="1"/>
    <cellStyle name="Link" xfId="877" builtinId="8" hidden="1"/>
    <cellStyle name="Link" xfId="879" builtinId="8" hidden="1"/>
    <cellStyle name="Link" xfId="881" builtinId="8" hidden="1"/>
    <cellStyle name="Link" xfId="883" builtinId="8" hidden="1"/>
    <cellStyle name="Link" xfId="885" builtinId="8" hidden="1"/>
    <cellStyle name="Link" xfId="887" builtinId="8" hidden="1"/>
    <cellStyle name="Link" xfId="889" builtinId="8" hidden="1"/>
    <cellStyle name="Link" xfId="891" builtinId="8" hidden="1"/>
    <cellStyle name="Link" xfId="893" builtinId="8" hidden="1"/>
    <cellStyle name="Link" xfId="895" builtinId="8" hidden="1"/>
    <cellStyle name="Link" xfId="897" builtinId="8" hidden="1"/>
    <cellStyle name="Link" xfId="899" builtinId="8" hidden="1"/>
    <cellStyle name="Link" xfId="901" builtinId="8" hidden="1"/>
    <cellStyle name="Link" xfId="903" builtinId="8" hidden="1"/>
    <cellStyle name="Link" xfId="905" builtinId="8" hidden="1"/>
    <cellStyle name="Link" xfId="907" builtinId="8" hidden="1"/>
    <cellStyle name="Link" xfId="909" builtinId="8" hidden="1"/>
    <cellStyle name="Link" xfId="911" builtinId="8" hidden="1"/>
    <cellStyle name="Link" xfId="913" builtinId="8" hidden="1"/>
    <cellStyle name="Link" xfId="915" builtinId="8" hidden="1"/>
    <cellStyle name="Link" xfId="917" builtinId="8" hidden="1"/>
    <cellStyle name="Link" xfId="919" builtinId="8" hidden="1"/>
    <cellStyle name="Link" xfId="921" builtinId="8" hidden="1"/>
    <cellStyle name="Link" xfId="923" builtinId="8" hidden="1"/>
    <cellStyle name="Link" xfId="925" builtinId="8" hidden="1"/>
    <cellStyle name="Link" xfId="927" builtinId="8" hidden="1"/>
    <cellStyle name="Link" xfId="929" builtinId="8" hidden="1"/>
    <cellStyle name="Link" xfId="931" builtinId="8" hidden="1"/>
    <cellStyle name="Link" xfId="933" builtinId="8" hidden="1"/>
    <cellStyle name="Link" xfId="935" builtinId="8" hidden="1"/>
    <cellStyle name="Link" xfId="937" builtinId="8" hidden="1"/>
    <cellStyle name="Link" xfId="939" builtinId="8" hidden="1"/>
    <cellStyle name="Link" xfId="941" builtinId="8" hidden="1"/>
    <cellStyle name="Link" xfId="943" builtinId="8" hidden="1"/>
    <cellStyle name="Link" xfId="945" builtinId="8" hidden="1"/>
    <cellStyle name="Link" xfId="947" builtinId="8" hidden="1"/>
    <cellStyle name="Link" xfId="949" builtinId="8" hidden="1"/>
    <cellStyle name="Link" xfId="951" builtinId="8" hidden="1"/>
    <cellStyle name="Link" xfId="953" builtinId="8" hidden="1"/>
    <cellStyle name="Link" xfId="955" builtinId="8" hidden="1"/>
    <cellStyle name="Link" xfId="957" builtinId="8" hidden="1"/>
    <cellStyle name="Link" xfId="959" builtinId="8" hidden="1"/>
    <cellStyle name="Link" xfId="961" builtinId="8" hidden="1"/>
    <cellStyle name="Link" xfId="963" builtinId="8" hidden="1"/>
    <cellStyle name="Link" xfId="965" builtinId="8" hidden="1"/>
    <cellStyle name="Link" xfId="967" builtinId="8" hidden="1"/>
    <cellStyle name="Link" xfId="969" builtinId="8" hidden="1"/>
    <cellStyle name="Link" xfId="971" builtinId="8" hidden="1"/>
    <cellStyle name="Link" xfId="973" builtinId="8" hidden="1"/>
    <cellStyle name="Link" xfId="975" builtinId="8" hidden="1"/>
    <cellStyle name="Link" xfId="977" builtinId="8" hidden="1"/>
    <cellStyle name="Link" xfId="979" builtinId="8" hidden="1"/>
    <cellStyle name="Link" xfId="981" builtinId="8" hidden="1"/>
    <cellStyle name="Link" xfId="983" builtinId="8" hidden="1"/>
    <cellStyle name="Link" xfId="985" builtinId="8" hidden="1"/>
    <cellStyle name="Link" xfId="987" builtinId="8" hidden="1"/>
    <cellStyle name="Link" xfId="989" builtinId="8" hidden="1"/>
    <cellStyle name="Link" xfId="991" builtinId="8" hidden="1"/>
    <cellStyle name="Link" xfId="993" builtinId="8" hidden="1"/>
    <cellStyle name="Link" xfId="995" builtinId="8" hidden="1"/>
    <cellStyle name="Link" xfId="997" builtinId="8" hidden="1"/>
    <cellStyle name="Link" xfId="999" builtinId="8" hidden="1"/>
    <cellStyle name="Link" xfId="1001" builtinId="8" hidden="1"/>
    <cellStyle name="Link" xfId="1003" builtinId="8" hidden="1"/>
    <cellStyle name="Link" xfId="1005" builtinId="8" hidden="1"/>
    <cellStyle name="Link" xfId="1007" builtinId="8" hidden="1"/>
    <cellStyle name="Link" xfId="1009" builtinId="8" hidden="1"/>
    <cellStyle name="Link" xfId="1011" builtinId="8" hidden="1"/>
    <cellStyle name="Link" xfId="1013" builtinId="8" hidden="1"/>
    <cellStyle name="Link" xfId="1015" builtinId="8" hidden="1"/>
    <cellStyle name="Link" xfId="1017" builtinId="8" hidden="1"/>
    <cellStyle name="Link" xfId="1019" builtinId="8" hidden="1"/>
    <cellStyle name="Link" xfId="1021" builtinId="8" hidden="1"/>
    <cellStyle name="Link" xfId="1023" builtinId="8" hidden="1"/>
    <cellStyle name="Link" xfId="1025" builtinId="8" hidden="1"/>
    <cellStyle name="Link" xfId="1027" builtinId="8" hidden="1"/>
    <cellStyle name="Link" xfId="1029" builtinId="8" hidden="1"/>
    <cellStyle name="Link" xfId="1031" builtinId="8" hidden="1"/>
    <cellStyle name="Link" xfId="1033" builtinId="8" hidden="1"/>
    <cellStyle name="Link" xfId="1035" builtinId="8" hidden="1"/>
    <cellStyle name="Link" xfId="1037" builtinId="8" hidden="1"/>
    <cellStyle name="Link" xfId="1039" builtinId="8" hidden="1"/>
    <cellStyle name="Link" xfId="1041" builtinId="8" hidden="1"/>
    <cellStyle name="Link" xfId="1043" builtinId="8" hidden="1"/>
    <cellStyle name="Link" xfId="1045" builtinId="8" hidden="1"/>
    <cellStyle name="Link" xfId="1047" builtinId="8" hidden="1"/>
    <cellStyle name="Link" xfId="1049" builtinId="8" hidden="1"/>
    <cellStyle name="Link" xfId="1051" builtinId="8" hidden="1"/>
    <cellStyle name="Link" xfId="1053" builtinId="8" hidden="1"/>
    <cellStyle name="Link" xfId="1055" builtinId="8" hidden="1"/>
    <cellStyle name="Link" xfId="1057" builtinId="8" hidden="1"/>
    <cellStyle name="Link" xfId="1059" builtinId="8" hidden="1"/>
    <cellStyle name="Link" xfId="1061" builtinId="8" hidden="1"/>
    <cellStyle name="Link" xfId="1063" builtinId="8" hidden="1"/>
    <cellStyle name="Link" xfId="1065" builtinId="8" hidden="1"/>
    <cellStyle name="Link" xfId="1067" builtinId="8" hidden="1"/>
    <cellStyle name="Link" xfId="1069" builtinId="8" hidden="1"/>
    <cellStyle name="Link" xfId="1071" builtinId="8" hidden="1"/>
    <cellStyle name="Link" xfId="1073" builtinId="8" hidden="1"/>
    <cellStyle name="Link" xfId="1075" builtinId="8" hidden="1"/>
    <cellStyle name="Link" xfId="1077" builtinId="8" hidden="1"/>
    <cellStyle name="Link" xfId="1079" builtinId="8" hidden="1"/>
    <cellStyle name="Link" xfId="1081" builtinId="8" hidden="1"/>
    <cellStyle name="Link" xfId="1083" builtinId="8" hidden="1"/>
    <cellStyle name="Link" xfId="1085" builtinId="8" hidden="1"/>
    <cellStyle name="Link" xfId="1087" builtinId="8" hidden="1"/>
    <cellStyle name="Link" xfId="1089" builtinId="8" hidden="1"/>
    <cellStyle name="Link" xfId="1091" builtinId="8" hidden="1"/>
    <cellStyle name="Link" xfId="1093" builtinId="8" hidden="1"/>
    <cellStyle name="Link" xfId="1095" builtinId="8" hidden="1"/>
    <cellStyle name="Link" xfId="1097" builtinId="8" hidden="1"/>
    <cellStyle name="Link" xfId="1099" builtinId="8" hidden="1"/>
    <cellStyle name="Link" xfId="1101" builtinId="8" hidden="1"/>
    <cellStyle name="Link" xfId="1103" builtinId="8" hidden="1"/>
    <cellStyle name="Link" xfId="1105" builtinId="8" hidden="1"/>
    <cellStyle name="Link" xfId="1107" builtinId="8" hidden="1"/>
    <cellStyle name="Link" xfId="1109" builtinId="8" hidden="1"/>
    <cellStyle name="Link" xfId="1111" builtinId="8" hidden="1"/>
    <cellStyle name="Link" xfId="1113" builtinId="8" hidden="1"/>
    <cellStyle name="Link" xfId="1115" builtinId="8" hidden="1"/>
    <cellStyle name="Link" xfId="1117" builtinId="8" hidden="1"/>
    <cellStyle name="Link" xfId="1119" builtinId="8" hidden="1"/>
    <cellStyle name="Link" xfId="1121" builtinId="8" hidden="1"/>
    <cellStyle name="Link" xfId="1123" builtinId="8" hidden="1"/>
    <cellStyle name="Link" xfId="1125" builtinId="8" hidden="1"/>
    <cellStyle name="Link" xfId="1127" builtinId="8" hidden="1"/>
    <cellStyle name="Link" xfId="1129" builtinId="8" hidden="1"/>
    <cellStyle name="Link" xfId="1131" builtinId="8" hidden="1"/>
    <cellStyle name="Link" xfId="1133" builtinId="8" hidden="1"/>
    <cellStyle name="Link" xfId="1135" builtinId="8" hidden="1"/>
    <cellStyle name="Link" xfId="1137" builtinId="8" hidden="1"/>
    <cellStyle name="Link" xfId="1139" builtinId="8" hidden="1"/>
    <cellStyle name="Link" xfId="1141" builtinId="8" hidden="1"/>
    <cellStyle name="Link" xfId="1143" builtinId="8" hidden="1"/>
    <cellStyle name="Link" xfId="1145" builtinId="8" hidden="1"/>
    <cellStyle name="Link" xfId="1147" builtinId="8" hidden="1"/>
    <cellStyle name="Link" xfId="1149" builtinId="8" hidden="1"/>
    <cellStyle name="Link" xfId="1151" builtinId="8" hidden="1"/>
    <cellStyle name="Link" xfId="1153" builtinId="8" hidden="1"/>
    <cellStyle name="Link" xfId="1155" builtinId="8" hidden="1"/>
    <cellStyle name="Link" xfId="1157" builtinId="8" hidden="1"/>
    <cellStyle name="Link" xfId="1159" builtinId="8" hidden="1"/>
    <cellStyle name="Link" xfId="1161" builtinId="8" hidden="1"/>
    <cellStyle name="Link" xfId="1163" builtinId="8" hidden="1"/>
    <cellStyle name="Link" xfId="1165" builtinId="8" hidden="1"/>
    <cellStyle name="Link" xfId="1167" builtinId="8" hidden="1"/>
    <cellStyle name="Link" xfId="1169" builtinId="8" hidden="1"/>
    <cellStyle name="Link" xfId="1171" builtinId="8" hidden="1"/>
    <cellStyle name="Link" xfId="1173" builtinId="8" hidden="1"/>
    <cellStyle name="Link" xfId="1175" builtinId="8" hidden="1"/>
    <cellStyle name="Link" xfId="1177" builtinId="8" hidden="1"/>
    <cellStyle name="Link" xfId="1179" builtinId="8" hidden="1"/>
    <cellStyle name="Link" xfId="1181" builtinId="8" hidden="1"/>
    <cellStyle name="Link" xfId="1183" builtinId="8" hidden="1"/>
    <cellStyle name="Link" xfId="1185" builtinId="8" hidden="1"/>
    <cellStyle name="Link" xfId="1187" builtinId="8" hidden="1"/>
    <cellStyle name="Link" xfId="1189" builtinId="8" hidden="1"/>
    <cellStyle name="Link" xfId="1191" builtinId="8" hidden="1"/>
    <cellStyle name="Link" xfId="1193" builtinId="8" hidden="1"/>
    <cellStyle name="Link" xfId="1195" builtinId="8" hidden="1"/>
    <cellStyle name="Link" xfId="1197" builtinId="8" hidden="1"/>
    <cellStyle name="Link" xfId="1199" builtinId="8" hidden="1"/>
    <cellStyle name="Link" xfId="1201" builtinId="8" hidden="1"/>
    <cellStyle name="Link" xfId="1203" builtinId="8" hidden="1"/>
    <cellStyle name="Link" xfId="1205" builtinId="8" hidden="1"/>
    <cellStyle name="Link" xfId="1207" builtinId="8" hidden="1"/>
    <cellStyle name="Link" xfId="1209" builtinId="8" hidden="1"/>
    <cellStyle name="Link" xfId="1211" builtinId="8" hidden="1"/>
    <cellStyle name="Link" xfId="1213" builtinId="8" hidden="1"/>
    <cellStyle name="Link" xfId="1215" builtinId="8" hidden="1"/>
    <cellStyle name="Link" xfId="1217" builtinId="8" hidden="1"/>
    <cellStyle name="Link" xfId="1219" builtinId="8" hidden="1"/>
    <cellStyle name="Link" xfId="1221" builtinId="8" hidden="1"/>
    <cellStyle name="Link" xfId="1223" builtinId="8" hidden="1"/>
    <cellStyle name="Link" xfId="1225" builtinId="8" hidden="1"/>
    <cellStyle name="Link" xfId="1227" builtinId="8" hidden="1"/>
    <cellStyle name="Link" xfId="1229" builtinId="8" hidden="1"/>
    <cellStyle name="Link" xfId="1231" builtinId="8" hidden="1"/>
    <cellStyle name="Link" xfId="1233" builtinId="8" hidden="1"/>
    <cellStyle name="Link" xfId="1235" builtinId="8" hidden="1"/>
    <cellStyle name="Link" xfId="1237" builtinId="8" hidden="1"/>
    <cellStyle name="Link" xfId="1239" builtinId="8" hidden="1"/>
    <cellStyle name="Link" xfId="1241" builtinId="8" hidden="1"/>
    <cellStyle name="Link" xfId="1243" builtinId="8" hidden="1"/>
    <cellStyle name="Link" xfId="1245" builtinId="8" hidden="1"/>
    <cellStyle name="Link" xfId="1247" builtinId="8" hidden="1"/>
    <cellStyle name="Link" xfId="1249" builtinId="8" hidden="1"/>
    <cellStyle name="Link" xfId="1251" builtinId="8" hidden="1"/>
    <cellStyle name="Link" xfId="1253" builtinId="8" hidden="1"/>
    <cellStyle name="Link" xfId="1255" builtinId="8" hidden="1"/>
    <cellStyle name="Link" xfId="1257" builtinId="8" hidden="1"/>
    <cellStyle name="Link" xfId="1259" builtinId="8" hidden="1"/>
    <cellStyle name="Link" xfId="1261" builtinId="8" hidden="1"/>
    <cellStyle name="Link" xfId="1263" builtinId="8" hidden="1"/>
    <cellStyle name="Link" xfId="1265" builtinId="8" hidden="1"/>
    <cellStyle name="Link" xfId="1267" builtinId="8" hidden="1"/>
    <cellStyle name="Link" xfId="1269" builtinId="8" hidden="1"/>
    <cellStyle name="Link" xfId="1271" builtinId="8" hidden="1"/>
    <cellStyle name="Link" xfId="1273" builtinId="8" hidden="1"/>
    <cellStyle name="Link" xfId="1275" builtinId="8" hidden="1"/>
    <cellStyle name="Link" xfId="1277" builtinId="8" hidden="1"/>
    <cellStyle name="Link" xfId="1279" builtinId="8" hidden="1"/>
    <cellStyle name="Link" xfId="1281" builtinId="8" hidden="1"/>
    <cellStyle name="Link" xfId="1283" builtinId="8" hidden="1"/>
    <cellStyle name="Link" xfId="1285" builtinId="8" hidden="1"/>
    <cellStyle name="Link" xfId="1287" builtinId="8" hidden="1"/>
    <cellStyle name="Link" xfId="1289" builtinId="8" hidden="1"/>
    <cellStyle name="Link" xfId="1291" builtinId="8" hidden="1"/>
    <cellStyle name="Link" xfId="1293" builtinId="8" hidden="1"/>
    <cellStyle name="Link" xfId="1295" builtinId="8" hidden="1"/>
    <cellStyle name="Link" xfId="1297" builtinId="8" hidden="1"/>
    <cellStyle name="Link" xfId="1299" builtinId="8" hidden="1"/>
    <cellStyle name="Link" xfId="1301" builtinId="8" hidden="1"/>
    <cellStyle name="Link" xfId="1303" builtinId="8" hidden="1"/>
    <cellStyle name="Link" xfId="1305" builtinId="8" hidden="1"/>
    <cellStyle name="Link" xfId="1307" builtinId="8" hidden="1"/>
    <cellStyle name="Link" xfId="1309" builtinId="8" hidden="1"/>
    <cellStyle name="Link" xfId="1311" builtinId="8" hidden="1"/>
    <cellStyle name="Link" xfId="1313" builtinId="8" hidden="1"/>
    <cellStyle name="Link" xfId="1315" builtinId="8" hidden="1"/>
    <cellStyle name="Link" xfId="1317" builtinId="8" hidden="1"/>
    <cellStyle name="Link" xfId="1319" builtinId="8" hidden="1"/>
    <cellStyle name="Link" xfId="1321" builtinId="8" hidden="1"/>
    <cellStyle name="Link" xfId="1323" builtinId="8" hidden="1"/>
    <cellStyle name="Link" xfId="1325" builtinId="8" hidden="1"/>
    <cellStyle name="Link" xfId="1327" builtinId="8" hidden="1"/>
    <cellStyle name="Link" xfId="1329" builtinId="8" hidden="1"/>
    <cellStyle name="Link" xfId="1331" builtinId="8" hidden="1"/>
    <cellStyle name="Link" xfId="1333" builtinId="8" hidden="1"/>
    <cellStyle name="Link" xfId="1335" builtinId="8" hidden="1"/>
    <cellStyle name="Link" xfId="1337" builtinId="8" hidden="1"/>
    <cellStyle name="Link" xfId="1339" builtinId="8" hidden="1"/>
    <cellStyle name="Link" xfId="1341" builtinId="8" hidden="1"/>
    <cellStyle name="Link" xfId="1343" builtinId="8" hidden="1"/>
    <cellStyle name="Link" xfId="1345" builtinId="8" hidden="1"/>
    <cellStyle name="Link" xfId="1347" builtinId="8" hidden="1"/>
    <cellStyle name="Link" xfId="1349" builtinId="8" hidden="1"/>
    <cellStyle name="Link" xfId="1351" builtinId="8" hidden="1"/>
    <cellStyle name="Link" xfId="1353" builtinId="8" hidden="1"/>
    <cellStyle name="Link" xfId="1355" builtinId="8" hidden="1"/>
    <cellStyle name="Link" xfId="1357" builtinId="8" hidden="1"/>
    <cellStyle name="Link" xfId="1359" builtinId="8" hidden="1"/>
    <cellStyle name="Link" xfId="1361" builtinId="8" hidden="1"/>
    <cellStyle name="Link" xfId="1363" builtinId="8" hidden="1"/>
    <cellStyle name="Link" xfId="1365" builtinId="8" hidden="1"/>
    <cellStyle name="Link" xfId="1367" builtinId="8" hidden="1"/>
    <cellStyle name="Link" xfId="1369" builtinId="8" hidden="1"/>
    <cellStyle name="Link" xfId="1371" builtinId="8" hidden="1"/>
    <cellStyle name="Link" xfId="1373" builtinId="8" hidden="1"/>
    <cellStyle name="Link" xfId="1375" builtinId="8" hidden="1"/>
    <cellStyle name="Link" xfId="1377" builtinId="8" hidden="1"/>
    <cellStyle name="Link" xfId="1379" builtinId="8" hidden="1"/>
    <cellStyle name="Link" xfId="1381" builtinId="8" hidden="1"/>
    <cellStyle name="Link" xfId="1383" builtinId="8" hidden="1"/>
    <cellStyle name="Link" xfId="1385" builtinId="8" hidden="1"/>
    <cellStyle name="Link" xfId="1387" builtinId="8" hidden="1"/>
    <cellStyle name="Link" xfId="1389" builtinId="8" hidden="1"/>
    <cellStyle name="Link" xfId="1391" builtinId="8" hidden="1"/>
    <cellStyle name="Link" xfId="1393" builtinId="8" hidden="1"/>
    <cellStyle name="Link" xfId="1395" builtinId="8" hidden="1"/>
    <cellStyle name="Link" xfId="1397" builtinId="8" hidden="1"/>
    <cellStyle name="Link" xfId="1399" builtinId="8" hidden="1"/>
    <cellStyle name="Link" xfId="1401" builtinId="8" hidden="1"/>
    <cellStyle name="Link" xfId="1403" builtinId="8" hidden="1"/>
    <cellStyle name="Link" xfId="1405" builtinId="8" hidden="1"/>
    <cellStyle name="Link" xfId="1407" builtinId="8" hidden="1"/>
    <cellStyle name="Link" xfId="1409" builtinId="8" hidden="1"/>
    <cellStyle name="Link" xfId="1411" builtinId="8" hidden="1"/>
    <cellStyle name="Link" xfId="1413" builtinId="8" hidden="1"/>
    <cellStyle name="Link" xfId="1415" builtinId="8" hidden="1"/>
    <cellStyle name="Link" xfId="1417" builtinId="8" hidden="1"/>
    <cellStyle name="Link" xfId="1419" builtinId="8" hidden="1"/>
    <cellStyle name="Link" xfId="1421" builtinId="8" hidden="1"/>
    <cellStyle name="Link" xfId="1423" builtinId="8" hidden="1"/>
    <cellStyle name="Link" xfId="1425" builtinId="8" hidden="1"/>
    <cellStyle name="Link" xfId="1427" builtinId="8" hidden="1"/>
    <cellStyle name="Link" xfId="1429" builtinId="8" hidden="1"/>
    <cellStyle name="Link" xfId="1431" builtinId="8" hidden="1"/>
    <cellStyle name="Link" xfId="1433" builtinId="8" hidden="1"/>
    <cellStyle name="Link" xfId="1435" builtinId="8" hidden="1"/>
    <cellStyle name="Link" xfId="1437" builtinId="8" hidden="1"/>
    <cellStyle name="Link" xfId="1439" builtinId="8" hidden="1"/>
    <cellStyle name="Link" xfId="1441" builtinId="8" hidden="1"/>
    <cellStyle name="Link" xfId="1443" builtinId="8" hidden="1"/>
    <cellStyle name="Link" xfId="1445" builtinId="8" hidden="1"/>
    <cellStyle name="Link" xfId="1447" builtinId="8" hidden="1"/>
    <cellStyle name="Link" xfId="1449" builtinId="8" hidden="1"/>
    <cellStyle name="Link" xfId="1451" builtinId="8" hidden="1"/>
    <cellStyle name="Link" xfId="1453" builtinId="8" hidden="1"/>
    <cellStyle name="Link" xfId="1455" builtinId="8" hidden="1"/>
    <cellStyle name="Link" xfId="1457" builtinId="8" hidden="1"/>
    <cellStyle name="Link" xfId="1459" builtinId="8" hidden="1"/>
    <cellStyle name="Link" xfId="1461" builtinId="8" hidden="1"/>
    <cellStyle name="Link" xfId="1463" builtinId="8" hidden="1"/>
    <cellStyle name="Link" xfId="1465" builtinId="8" hidden="1"/>
    <cellStyle name="Link" xfId="1467" builtinId="8" hidden="1"/>
    <cellStyle name="Link" xfId="1469" builtinId="8" hidden="1"/>
    <cellStyle name="Link" xfId="1471" builtinId="8" hidden="1"/>
    <cellStyle name="Link" xfId="1473" builtinId="8" hidden="1"/>
    <cellStyle name="Link" xfId="1475" builtinId="8" hidden="1"/>
    <cellStyle name="Link" xfId="1477" builtinId="8" hidden="1"/>
    <cellStyle name="Link" xfId="1479" builtinId="8" hidden="1"/>
    <cellStyle name="Link" xfId="1481" builtinId="8" hidden="1"/>
    <cellStyle name="Link" xfId="1483" builtinId="8" hidden="1"/>
    <cellStyle name="Link" xfId="1485" builtinId="8" hidden="1"/>
    <cellStyle name="Link" xfId="1487" builtinId="8" hidden="1"/>
    <cellStyle name="Link" xfId="1489" builtinId="8" hidden="1"/>
    <cellStyle name="Link" xfId="1491" builtinId="8" hidden="1"/>
    <cellStyle name="Link" xfId="1493" builtinId="8" hidden="1"/>
    <cellStyle name="Link" xfId="1495" builtinId="8" hidden="1"/>
    <cellStyle name="Link" xfId="1497" builtinId="8" hidden="1"/>
    <cellStyle name="Link" xfId="1499" builtinId="8" hidden="1"/>
    <cellStyle name="Link" xfId="1501" builtinId="8" hidden="1"/>
    <cellStyle name="Link" xfId="1503" builtinId="8" hidden="1"/>
    <cellStyle name="Link" xfId="1505" builtinId="8" hidden="1"/>
    <cellStyle name="Link" xfId="1507" builtinId="8" hidden="1"/>
    <cellStyle name="Link" xfId="1509" builtinId="8" hidden="1"/>
    <cellStyle name="Link" xfId="1511" builtinId="8" hidden="1"/>
    <cellStyle name="Link" xfId="1513" builtinId="8" hidden="1"/>
    <cellStyle name="Link" xfId="1515" builtinId="8" hidden="1"/>
    <cellStyle name="Link" xfId="1517" builtinId="8" hidden="1"/>
    <cellStyle name="Link" xfId="1519" builtinId="8" hidden="1"/>
    <cellStyle name="Link" xfId="1521" builtinId="8" hidden="1"/>
    <cellStyle name="Link" xfId="1523" builtinId="8" hidden="1"/>
    <cellStyle name="Link" xfId="1525" builtinId="8" hidden="1"/>
    <cellStyle name="Link" xfId="1527" builtinId="8" hidden="1"/>
    <cellStyle name="Link" xfId="1529" builtinId="8" hidden="1"/>
    <cellStyle name="Link" xfId="1531" builtinId="8" hidden="1"/>
    <cellStyle name="Link" xfId="1533" builtinId="8" hidden="1"/>
    <cellStyle name="Link" xfId="1535" builtinId="8" hidden="1"/>
    <cellStyle name="Link" xfId="1537" builtinId="8" hidden="1"/>
    <cellStyle name="Link" xfId="1539" builtinId="8" hidden="1"/>
    <cellStyle name="Link" xfId="1541" builtinId="8" hidden="1"/>
    <cellStyle name="Link" xfId="1543" builtinId="8" hidden="1"/>
    <cellStyle name="Link" xfId="1545" builtinId="8" hidden="1"/>
    <cellStyle name="Link" xfId="1547" builtinId="8" hidden="1"/>
    <cellStyle name="Link" xfId="1549" builtinId="8" hidden="1"/>
    <cellStyle name="Link" xfId="1551" builtinId="8" hidden="1"/>
    <cellStyle name="Link" xfId="1553" builtinId="8" hidden="1"/>
    <cellStyle name="Link" xfId="1555" builtinId="8" hidden="1"/>
    <cellStyle name="Link" xfId="1557" builtinId="8" hidden="1"/>
    <cellStyle name="Link" xfId="1559" builtinId="8" hidden="1"/>
    <cellStyle name="Link" xfId="1561" builtinId="8" hidden="1"/>
    <cellStyle name="Link" xfId="1563" builtinId="8" hidden="1"/>
    <cellStyle name="Link" xfId="1565" builtinId="8" hidden="1"/>
    <cellStyle name="Link" xfId="1567" builtinId="8" hidden="1"/>
    <cellStyle name="Link" xfId="1569" builtinId="8" hidden="1"/>
    <cellStyle name="Link" xfId="1571" builtinId="8" hidden="1"/>
    <cellStyle name="Link" xfId="1573" builtinId="8" hidden="1"/>
    <cellStyle name="Link" xfId="1575" builtinId="8" hidden="1"/>
    <cellStyle name="Link" xfId="1577" builtinId="8" hidden="1"/>
    <cellStyle name="Link" xfId="1579" builtinId="8" hidden="1"/>
    <cellStyle name="Link" xfId="1581" builtinId="8" hidden="1"/>
    <cellStyle name="Link" xfId="1583" builtinId="8" hidden="1"/>
    <cellStyle name="Link" xfId="1585" builtinId="8" hidden="1"/>
    <cellStyle name="Link" xfId="1587" builtinId="8" hidden="1"/>
    <cellStyle name="Link" xfId="1589" builtinId="8" hidden="1"/>
    <cellStyle name="Link" xfId="1591" builtinId="8" hidden="1"/>
    <cellStyle name="Link" xfId="1593" builtinId="8" hidden="1"/>
    <cellStyle name="Link" xfId="1595" builtinId="8" hidden="1"/>
    <cellStyle name="Link" xfId="1597" builtinId="8" hidden="1"/>
    <cellStyle name="Link" xfId="1599" builtinId="8" hidden="1"/>
    <cellStyle name="Link" xfId="1601" builtinId="8" hidden="1"/>
    <cellStyle name="Link" xfId="1603" builtinId="8" hidden="1"/>
    <cellStyle name="Link" xfId="1605" builtinId="8" hidden="1"/>
    <cellStyle name="Link" xfId="1607" builtinId="8" hidden="1"/>
    <cellStyle name="Link" xfId="1609" builtinId="8" hidden="1"/>
    <cellStyle name="Link" xfId="1611" builtinId="8" hidden="1"/>
    <cellStyle name="Link" xfId="1613" builtinId="8" hidden="1"/>
    <cellStyle name="Link" xfId="1615" builtinId="8" hidden="1"/>
    <cellStyle name="Link" xfId="1617" builtinId="8" hidden="1"/>
    <cellStyle name="Link" xfId="1619" builtinId="8" hidden="1"/>
    <cellStyle name="Link" xfId="1621" builtinId="8" hidden="1"/>
    <cellStyle name="Link" xfId="1623" builtinId="8" hidden="1"/>
    <cellStyle name="Link" xfId="1625" builtinId="8" hidden="1"/>
    <cellStyle name="Link" xfId="1627" builtinId="8" hidden="1"/>
    <cellStyle name="Link" xfId="1629" builtinId="8" hidden="1"/>
    <cellStyle name="Link" xfId="1631" builtinId="8" hidden="1"/>
    <cellStyle name="Link" xfId="1633" builtinId="8" hidden="1"/>
    <cellStyle name="Link" xfId="1635" builtinId="8" hidden="1"/>
    <cellStyle name="Link" xfId="1637" builtinId="8" hidden="1"/>
    <cellStyle name="Link" xfId="1639" builtinId="8" hidden="1"/>
    <cellStyle name="Link" xfId="1641" builtinId="8" hidden="1"/>
    <cellStyle name="Link" xfId="1643" builtinId="8" hidden="1"/>
    <cellStyle name="Link" xfId="1645" builtinId="8" hidden="1"/>
    <cellStyle name="Link" xfId="1647" builtinId="8" hidden="1"/>
    <cellStyle name="Link" xfId="1649" builtinId="8" hidden="1"/>
    <cellStyle name="Link" xfId="1651" builtinId="8" hidden="1"/>
    <cellStyle name="Link" xfId="1653" builtinId="8" hidden="1"/>
    <cellStyle name="Link" xfId="1655" builtinId="8" hidden="1"/>
    <cellStyle name="Link" xfId="1657" builtinId="8" hidden="1"/>
    <cellStyle name="Link" xfId="1659" builtinId="8" hidden="1"/>
    <cellStyle name="Link" xfId="1661" builtinId="8" hidden="1"/>
    <cellStyle name="Link" xfId="1663" builtinId="8" hidden="1"/>
    <cellStyle name="Link" xfId="1665" builtinId="8" hidden="1"/>
    <cellStyle name="Link" xfId="1667" builtinId="8" hidden="1"/>
    <cellStyle name="Link" xfId="1669" builtinId="8" hidden="1"/>
    <cellStyle name="Link" xfId="1671" builtinId="8" hidden="1"/>
    <cellStyle name="Link" xfId="1673" builtinId="8" hidden="1"/>
    <cellStyle name="Link" xfId="1675" builtinId="8" hidden="1"/>
    <cellStyle name="Link" xfId="1677" builtinId="8" hidden="1"/>
    <cellStyle name="Link" xfId="1679" builtinId="8" hidden="1"/>
    <cellStyle name="Link" xfId="1681" builtinId="8" hidden="1"/>
    <cellStyle name="Link" xfId="1683" builtinId="8" hidden="1"/>
    <cellStyle name="Link" xfId="1685" builtinId="8" hidden="1"/>
    <cellStyle name="Link" xfId="1687" builtinId="8" hidden="1"/>
    <cellStyle name="Link" xfId="1689" builtinId="8" hidden="1"/>
    <cellStyle name="Link" xfId="1691" builtinId="8" hidden="1"/>
    <cellStyle name="Link" xfId="1693" builtinId="8" hidden="1"/>
    <cellStyle name="Link" xfId="1695" builtinId="8" hidden="1"/>
    <cellStyle name="Link" xfId="1697" builtinId="8" hidden="1"/>
    <cellStyle name="Link" xfId="1699" builtinId="8" hidden="1"/>
    <cellStyle name="Link" xfId="1701" builtinId="8" hidden="1"/>
    <cellStyle name="Link" xfId="1703" builtinId="8" hidden="1"/>
    <cellStyle name="Link" xfId="1705" builtinId="8" hidden="1"/>
    <cellStyle name="Link" xfId="1707" builtinId="8" hidden="1"/>
    <cellStyle name="Link" xfId="1709" builtinId="8" hidden="1"/>
    <cellStyle name="Link" xfId="1711" builtinId="8" hidden="1"/>
    <cellStyle name="Link" xfId="1713" builtinId="8" hidden="1"/>
    <cellStyle name="Link" xfId="1715" builtinId="8" hidden="1"/>
    <cellStyle name="Link" xfId="1717" builtinId="8" hidden="1"/>
    <cellStyle name="Link" xfId="1719" builtinId="8" hidden="1"/>
    <cellStyle name="Link" xfId="1721" builtinId="8" hidden="1"/>
    <cellStyle name="Link" xfId="1723" builtinId="8" hidden="1"/>
    <cellStyle name="Link" xfId="1725" builtinId="8" hidden="1"/>
    <cellStyle name="Link" xfId="1727" builtinId="8" hidden="1"/>
    <cellStyle name="Link" xfId="1729" builtinId="8" hidden="1"/>
    <cellStyle name="Link" xfId="1731" builtinId="8" hidden="1"/>
    <cellStyle name="Link" xfId="1733" builtinId="8" hidden="1"/>
    <cellStyle name="Link" xfId="1735" builtinId="8" hidden="1"/>
    <cellStyle name="Link" xfId="1737" builtinId="8" hidden="1"/>
    <cellStyle name="Link" xfId="1739" builtinId="8" hidden="1"/>
    <cellStyle name="Link" xfId="1741" builtinId="8" hidden="1"/>
    <cellStyle name="Link" xfId="1743" builtinId="8" hidden="1"/>
    <cellStyle name="Link" xfId="1745" builtinId="8" hidden="1"/>
    <cellStyle name="Link" xfId="1747" builtinId="8" hidden="1"/>
    <cellStyle name="Link" xfId="1749" builtinId="8" hidden="1"/>
    <cellStyle name="Link" xfId="1751" builtinId="8" hidden="1"/>
    <cellStyle name="Link" xfId="1753" builtinId="8" hidden="1"/>
    <cellStyle name="Link" xfId="1755" builtinId="8" hidden="1"/>
    <cellStyle name="Link" xfId="1757" builtinId="8" hidden="1"/>
    <cellStyle name="Link" xfId="1759" builtinId="8" hidden="1"/>
    <cellStyle name="Link" xfId="1761" builtinId="8" hidden="1"/>
    <cellStyle name="Link" xfId="1763" builtinId="8" hidden="1"/>
    <cellStyle name="Link" xfId="1765" builtinId="8" hidden="1"/>
    <cellStyle name="Link" xfId="1767" builtinId="8" hidden="1"/>
    <cellStyle name="Link" xfId="1769" builtinId="8" hidden="1"/>
    <cellStyle name="Link" xfId="1771" builtinId="8" hidden="1"/>
    <cellStyle name="Link" xfId="1773" builtinId="8" hidden="1"/>
    <cellStyle name="Link" xfId="1775" builtinId="8" hidden="1"/>
    <cellStyle name="Link" xfId="1777" builtinId="8" hidden="1"/>
    <cellStyle name="Link" xfId="1779" builtinId="8" hidden="1"/>
    <cellStyle name="Link" xfId="1781" builtinId="8" hidden="1"/>
    <cellStyle name="Link" xfId="1783" builtinId="8" hidden="1"/>
    <cellStyle name="Link" xfId="1785" builtinId="8" hidden="1"/>
    <cellStyle name="Link" xfId="1787" builtinId="8" hidden="1"/>
    <cellStyle name="Link" xfId="1789" builtinId="8" hidden="1"/>
    <cellStyle name="Link" xfId="1791" builtinId="8" hidden="1"/>
    <cellStyle name="Link" xfId="1793" builtinId="8" hidden="1"/>
    <cellStyle name="Link" xfId="1795" builtinId="8" hidden="1"/>
    <cellStyle name="Link" xfId="1797" builtinId="8" hidden="1"/>
    <cellStyle name="Link" xfId="1799" builtinId="8" hidden="1"/>
    <cellStyle name="Link" xfId="1801" builtinId="8" hidden="1"/>
    <cellStyle name="Link" xfId="1803" builtinId="8" hidden="1"/>
    <cellStyle name="Link" xfId="1805" builtinId="8" hidden="1"/>
    <cellStyle name="Link" xfId="1807" builtinId="8" hidden="1"/>
    <cellStyle name="Link" xfId="1809" builtinId="8" hidden="1"/>
    <cellStyle name="Link" xfId="1811" builtinId="8" hidden="1"/>
    <cellStyle name="Link" xfId="1813" builtinId="8" hidden="1"/>
    <cellStyle name="Link" xfId="1815" builtinId="8" hidden="1"/>
    <cellStyle name="Link" xfId="1817" builtinId="8" hidden="1"/>
    <cellStyle name="Link" xfId="1819" builtinId="8" hidden="1"/>
    <cellStyle name="Link" xfId="1821" builtinId="8" hidden="1"/>
    <cellStyle name="Link" xfId="1823" builtinId="8" hidden="1"/>
    <cellStyle name="Link" xfId="1825" builtinId="8" hidden="1"/>
    <cellStyle name="Link" xfId="1827" builtinId="8" hidden="1"/>
    <cellStyle name="Link" xfId="1829" builtinId="8" hidden="1"/>
    <cellStyle name="Link" xfId="1831" builtinId="8" hidden="1"/>
    <cellStyle name="Link" xfId="1833" builtinId="8" hidden="1"/>
    <cellStyle name="Link" xfId="1835" builtinId="8" hidden="1"/>
    <cellStyle name="Link" xfId="1837" builtinId="8" hidden="1"/>
    <cellStyle name="Link" xfId="1839" builtinId="8" hidden="1"/>
    <cellStyle name="Link" xfId="1841" builtinId="8" hidden="1"/>
    <cellStyle name="Link" xfId="1843" builtinId="8" hidden="1"/>
    <cellStyle name="Link" xfId="1845" builtinId="8" hidden="1"/>
    <cellStyle name="Link" xfId="1847" builtinId="8" hidden="1"/>
    <cellStyle name="Link" xfId="1849" builtinId="8" hidden="1"/>
    <cellStyle name="Link" xfId="1851" builtinId="8" hidden="1"/>
    <cellStyle name="Link" xfId="1853" builtinId="8" hidden="1"/>
    <cellStyle name="Link" xfId="1855" builtinId="8" hidden="1"/>
    <cellStyle name="Link" xfId="1857" builtinId="8" hidden="1"/>
    <cellStyle name="Link" xfId="1859" builtinId="8" hidden="1"/>
    <cellStyle name="Link" xfId="1861" builtinId="8" hidden="1"/>
    <cellStyle name="Link" xfId="1863" builtinId="8" hidden="1"/>
    <cellStyle name="Link" xfId="1865" builtinId="8" hidden="1"/>
    <cellStyle name="Link" xfId="1867" builtinId="8" hidden="1"/>
    <cellStyle name="Link" xfId="1869" builtinId="8" hidden="1"/>
    <cellStyle name="Link" xfId="1871" builtinId="8" hidden="1"/>
    <cellStyle name="Link" xfId="1873" builtinId="8" hidden="1"/>
    <cellStyle name="Link" xfId="1875" builtinId="8" hidden="1"/>
    <cellStyle name="Link" xfId="1877" builtinId="8" hidden="1"/>
    <cellStyle name="Link" xfId="1879" builtinId="8" hidden="1"/>
    <cellStyle name="Link" xfId="1881" builtinId="8" hidden="1"/>
    <cellStyle name="Link" xfId="1883" builtinId="8" hidden="1"/>
    <cellStyle name="Link" xfId="1885" builtinId="8" hidden="1"/>
    <cellStyle name="Link" xfId="1887" builtinId="8" hidden="1"/>
    <cellStyle name="Link" xfId="1889" builtinId="8" hidden="1"/>
    <cellStyle name="Link" xfId="1891" builtinId="8" hidden="1"/>
    <cellStyle name="Link" xfId="1893" builtinId="8" hidden="1"/>
    <cellStyle name="Link" xfId="1895" builtinId="8" hidden="1"/>
    <cellStyle name="Link" xfId="1897" builtinId="8" hidden="1"/>
    <cellStyle name="Link" xfId="1899" builtinId="8" hidden="1"/>
    <cellStyle name="Link" xfId="1901" builtinId="8" hidden="1"/>
    <cellStyle name="Link" xfId="1903" builtinId="8" hidden="1"/>
    <cellStyle name="Link" xfId="1905" builtinId="8" hidden="1"/>
    <cellStyle name="Link" xfId="1907" builtinId="8" hidden="1"/>
    <cellStyle name="Link" xfId="1909" builtinId="8" hidden="1"/>
    <cellStyle name="Link" xfId="1911" builtinId="8" hidden="1"/>
    <cellStyle name="Link" xfId="1913" builtinId="8" hidden="1"/>
    <cellStyle name="Link" xfId="1915" builtinId="8" hidden="1"/>
    <cellStyle name="Link" xfId="1917" builtinId="8" hidden="1"/>
    <cellStyle name="Link" xfId="1919" builtinId="8" hidden="1"/>
    <cellStyle name="Link" xfId="1921" builtinId="8" hidden="1"/>
    <cellStyle name="Link" xfId="1923" builtinId="8" hidden="1"/>
    <cellStyle name="Link" xfId="1925" builtinId="8" hidden="1"/>
    <cellStyle name="Link" xfId="1927" builtinId="8" hidden="1"/>
    <cellStyle name="Link" xfId="1929" builtinId="8" hidden="1"/>
    <cellStyle name="Link" xfId="1931" builtinId="8" hidden="1"/>
    <cellStyle name="Link" xfId="1933" builtinId="8" hidden="1"/>
    <cellStyle name="Link" xfId="1935" builtinId="8" hidden="1"/>
    <cellStyle name="Link" xfId="1937" builtinId="8" hidden="1"/>
    <cellStyle name="Link" xfId="1939" builtinId="8" hidden="1"/>
    <cellStyle name="Link" xfId="1941" builtinId="8" hidden="1"/>
    <cellStyle name="Link" xfId="1943" builtinId="8" hidden="1"/>
    <cellStyle name="Link" xfId="1945" builtinId="8" hidden="1"/>
    <cellStyle name="Link" xfId="1947" builtinId="8" hidden="1"/>
    <cellStyle name="Link" xfId="1949" builtinId="8" hidden="1"/>
    <cellStyle name="Link" xfId="1951" builtinId="8" hidden="1"/>
    <cellStyle name="Link" xfId="1953" builtinId="8" hidden="1"/>
    <cellStyle name="Link" xfId="1955" builtinId="8" hidden="1"/>
    <cellStyle name="Link" xfId="1957" builtinId="8" hidden="1"/>
    <cellStyle name="Link" xfId="1959" builtinId="8" hidden="1"/>
    <cellStyle name="Link" xfId="1961" builtinId="8" hidden="1"/>
    <cellStyle name="Link" xfId="1963" builtinId="8" hidden="1"/>
    <cellStyle name="Link" xfId="1965" builtinId="8" hidden="1"/>
    <cellStyle name="Link" xfId="1967" builtinId="8" hidden="1"/>
    <cellStyle name="Link" xfId="1969" builtinId="8" hidden="1"/>
    <cellStyle name="Link" xfId="1971" builtinId="8" hidden="1"/>
    <cellStyle name="Link" xfId="1973" builtinId="8" hidden="1"/>
    <cellStyle name="Link" xfId="1975" builtinId="8" hidden="1"/>
    <cellStyle name="Link" xfId="1977" builtinId="8" hidden="1"/>
    <cellStyle name="Link" xfId="1979" builtinId="8" hidden="1"/>
    <cellStyle name="Link" xfId="1981" builtinId="8" hidden="1"/>
    <cellStyle name="Link" xfId="1983" builtinId="8" hidden="1"/>
    <cellStyle name="Link" xfId="1985" builtinId="8" hidden="1"/>
    <cellStyle name="Link" xfId="1987" builtinId="8" hidden="1"/>
    <cellStyle name="Link" xfId="1989" builtinId="8" hidden="1"/>
    <cellStyle name="Link" xfId="1991" builtinId="8" hidden="1"/>
    <cellStyle name="Link" xfId="1993" builtinId="8" hidden="1"/>
    <cellStyle name="Link" xfId="1995" builtinId="8" hidden="1"/>
    <cellStyle name="Link" xfId="1997" builtinId="8" hidden="1"/>
    <cellStyle name="Link" xfId="1999" builtinId="8" hidden="1"/>
    <cellStyle name="Link" xfId="2001" builtinId="8" hidden="1"/>
    <cellStyle name="Link" xfId="2003" builtinId="8" hidden="1"/>
    <cellStyle name="Link" xfId="2005" builtinId="8" hidden="1"/>
    <cellStyle name="Link" xfId="2007" builtinId="8" hidden="1"/>
    <cellStyle name="Link" xfId="2009" builtinId="8" hidden="1"/>
    <cellStyle name="Link" xfId="2011" builtinId="8" hidden="1"/>
    <cellStyle name="Link" xfId="2013" builtinId="8" hidden="1"/>
    <cellStyle name="Link" xfId="2015" builtinId="8" hidden="1"/>
    <cellStyle name="Link" xfId="2017" builtinId="8" hidden="1"/>
    <cellStyle name="Link" xfId="2019" builtinId="8" hidden="1"/>
    <cellStyle name="Link" xfId="2021" builtinId="8" hidden="1"/>
    <cellStyle name="Link" xfId="2023" builtinId="8" hidden="1"/>
    <cellStyle name="Link" xfId="2025" builtinId="8" hidden="1"/>
    <cellStyle name="Link" xfId="2027" builtinId="8" hidden="1"/>
    <cellStyle name="Link" xfId="2029" builtinId="8" hidden="1"/>
    <cellStyle name="Link" xfId="2031" builtinId="8" hidden="1"/>
    <cellStyle name="Link" xfId="2033" builtinId="8" hidden="1"/>
    <cellStyle name="Link" xfId="2035" builtinId="8" hidden="1"/>
    <cellStyle name="Link" xfId="2037" builtinId="8" hidden="1"/>
    <cellStyle name="Link" xfId="2039" builtinId="8" hidden="1"/>
    <cellStyle name="Link" xfId="2041" builtinId="8" hidden="1"/>
    <cellStyle name="Link" xfId="2043" builtinId="8" hidden="1"/>
    <cellStyle name="Link" xfId="2045" builtinId="8" hidden="1"/>
    <cellStyle name="Link" xfId="2047" builtinId="8" hidden="1"/>
    <cellStyle name="Link" xfId="2049" builtinId="8" hidden="1"/>
    <cellStyle name="Link" xfId="2051" builtinId="8" hidden="1"/>
    <cellStyle name="Link" xfId="2053" builtinId="8" hidden="1"/>
    <cellStyle name="Link" xfId="2055" builtinId="8" hidden="1"/>
    <cellStyle name="Link" xfId="2057" builtinId="8" hidden="1"/>
    <cellStyle name="Link" xfId="2059" builtinId="8" hidden="1"/>
    <cellStyle name="Link" xfId="2061" builtinId="8" hidden="1"/>
    <cellStyle name="Link" xfId="2063" builtinId="8" hidden="1"/>
    <cellStyle name="Link" xfId="2065" builtinId="8" hidden="1"/>
    <cellStyle name="Link" xfId="2067" builtinId="8" hidden="1"/>
    <cellStyle name="Link" xfId="2069" builtinId="8" hidden="1"/>
    <cellStyle name="Link" xfId="2071" builtinId="8" hidden="1"/>
    <cellStyle name="Link" xfId="2073" builtinId="8" hidden="1"/>
    <cellStyle name="Link" xfId="2075" builtinId="8" hidden="1"/>
    <cellStyle name="Link" xfId="2077" builtinId="8" hidden="1"/>
    <cellStyle name="Link" xfId="2079" builtinId="8" hidden="1"/>
    <cellStyle name="Link" xfId="2081" builtinId="8" hidden="1"/>
    <cellStyle name="Link" xfId="2083" builtinId="8" hidden="1"/>
    <cellStyle name="Link" xfId="2085" builtinId="8" hidden="1"/>
    <cellStyle name="Link" xfId="2087" builtinId="8" hidden="1"/>
    <cellStyle name="Link" xfId="2089" builtinId="8" hidden="1"/>
    <cellStyle name="Link" xfId="2091" builtinId="8" hidden="1"/>
    <cellStyle name="Link" xfId="2093" builtinId="8" hidden="1"/>
    <cellStyle name="Link" xfId="2095" builtinId="8" hidden="1"/>
    <cellStyle name="Link" xfId="2097" builtinId="8" hidden="1"/>
    <cellStyle name="Link" xfId="2099" builtinId="8" hidden="1"/>
    <cellStyle name="Link" xfId="2101" builtinId="8" hidden="1"/>
    <cellStyle name="Link" xfId="2103" builtinId="8" hidden="1"/>
    <cellStyle name="Link" xfId="2105" builtinId="8" hidden="1"/>
    <cellStyle name="Link" xfId="2107" builtinId="8" hidden="1"/>
    <cellStyle name="Link" xfId="2109" builtinId="8" hidden="1"/>
    <cellStyle name="Link" xfId="2111" builtinId="8" hidden="1"/>
    <cellStyle name="Link" xfId="2113" builtinId="8" hidden="1"/>
    <cellStyle name="Link" xfId="2115" builtinId="8" hidden="1"/>
    <cellStyle name="Link" xfId="2117" builtinId="8" hidden="1"/>
    <cellStyle name="Link" xfId="2119" builtinId="8" hidden="1"/>
    <cellStyle name="Link" xfId="2121" builtinId="8" hidden="1"/>
    <cellStyle name="Link" xfId="2123" builtinId="8" hidden="1"/>
    <cellStyle name="Link" xfId="2125" builtinId="8" hidden="1"/>
    <cellStyle name="Link" xfId="2127" builtinId="8" hidden="1"/>
    <cellStyle name="Link" xfId="2129" builtinId="8" hidden="1"/>
    <cellStyle name="Link" xfId="2131" builtinId="8" hidden="1"/>
    <cellStyle name="Link" xfId="2133" builtinId="8" hidden="1"/>
    <cellStyle name="Link" xfId="2135" builtinId="8" hidden="1"/>
    <cellStyle name="Link" xfId="2137" builtinId="8" hidden="1"/>
    <cellStyle name="Link" xfId="2139" builtinId="8" hidden="1"/>
    <cellStyle name="Link" xfId="2141" builtinId="8" hidden="1"/>
    <cellStyle name="Link" xfId="2143" builtinId="8" hidden="1"/>
    <cellStyle name="Link" xfId="2145" builtinId="8" hidden="1"/>
    <cellStyle name="Link" xfId="2147" builtinId="8" hidden="1"/>
    <cellStyle name="Link" xfId="2149" builtinId="8" hidden="1"/>
    <cellStyle name="Link" xfId="2151" builtinId="8" hidden="1"/>
    <cellStyle name="Link" xfId="2153" builtinId="8" hidden="1"/>
    <cellStyle name="Link" xfId="2155" builtinId="8" hidden="1"/>
    <cellStyle name="Link" xfId="2157" builtinId="8" hidden="1"/>
    <cellStyle name="Link" xfId="2159" builtinId="8" hidden="1"/>
    <cellStyle name="Link" xfId="2161" builtinId="8" hidden="1"/>
    <cellStyle name="Link" xfId="2163" builtinId="8" hidden="1"/>
    <cellStyle name="Link" xfId="2165" builtinId="8" hidden="1"/>
    <cellStyle name="Link" xfId="2167" builtinId="8" hidden="1"/>
    <cellStyle name="Link" xfId="2169" builtinId="8" hidden="1"/>
    <cellStyle name="Link" xfId="2171" builtinId="8" hidden="1"/>
    <cellStyle name="Link" xfId="2173" builtinId="8" hidden="1"/>
    <cellStyle name="Link" xfId="2175" builtinId="8" hidden="1"/>
    <cellStyle name="Link" xfId="2177" builtinId="8" hidden="1"/>
    <cellStyle name="Link" xfId="2179" builtinId="8" hidden="1"/>
    <cellStyle name="Link" xfId="2181" builtinId="8" hidden="1"/>
    <cellStyle name="Link" xfId="2183" builtinId="8" hidden="1"/>
    <cellStyle name="Link" xfId="2185" builtinId="8" hidden="1"/>
    <cellStyle name="Link" xfId="2187" builtinId="8" hidden="1"/>
    <cellStyle name="Link" xfId="2189" builtinId="8" hidden="1"/>
    <cellStyle name="Link" xfId="2191" builtinId="8" hidden="1"/>
    <cellStyle name="Link" xfId="2193" builtinId="8" hidden="1"/>
    <cellStyle name="Link" xfId="2195" builtinId="8" hidden="1"/>
    <cellStyle name="Link" xfId="2197" builtinId="8" hidden="1"/>
    <cellStyle name="Link" xfId="2199" builtinId="8" hidden="1"/>
    <cellStyle name="Link" xfId="2201" builtinId="8" hidden="1"/>
    <cellStyle name="Link" xfId="2203" builtinId="8" hidden="1"/>
    <cellStyle name="Link" xfId="2205" builtinId="8" hidden="1"/>
    <cellStyle name="Link" xfId="2207" builtinId="8" hidden="1"/>
    <cellStyle name="Link" xfId="2209" builtinId="8" hidden="1"/>
    <cellStyle name="Link" xfId="2211" builtinId="8" hidden="1"/>
    <cellStyle name="Link" xfId="2213" builtinId="8" hidden="1"/>
    <cellStyle name="Link" xfId="2215" builtinId="8" hidden="1"/>
    <cellStyle name="Link" xfId="2217" builtinId="8" hidden="1"/>
    <cellStyle name="Link" xfId="2219" builtinId="8" hidden="1"/>
    <cellStyle name="Link" xfId="2221" builtinId="8" hidden="1"/>
    <cellStyle name="Link" xfId="2223" builtinId="8" hidden="1"/>
    <cellStyle name="Link" xfId="2225" builtinId="8" hidden="1"/>
    <cellStyle name="Link" xfId="2227" builtinId="8" hidden="1"/>
    <cellStyle name="Link" xfId="2229" builtinId="8" hidden="1"/>
    <cellStyle name="Link" xfId="2231" builtinId="8" hidden="1"/>
    <cellStyle name="Link" xfId="2233" builtinId="8" hidden="1"/>
    <cellStyle name="Link" xfId="2235" builtinId="8" hidden="1"/>
    <cellStyle name="Link" xfId="2237" builtinId="8" hidden="1"/>
    <cellStyle name="Link" xfId="2239" builtinId="8" hidden="1"/>
    <cellStyle name="Link" xfId="2241" builtinId="8" hidden="1"/>
    <cellStyle name="Link" xfId="2243" builtinId="8" hidden="1"/>
    <cellStyle name="Link" xfId="2245" builtinId="8" hidden="1"/>
    <cellStyle name="Link" xfId="2247" builtinId="8" hidden="1"/>
    <cellStyle name="Link" xfId="2249" builtinId="8" hidden="1"/>
    <cellStyle name="Link" xfId="2251" builtinId="8" hidden="1"/>
    <cellStyle name="Link" xfId="2253" builtinId="8" hidden="1"/>
    <cellStyle name="Link" xfId="2255" builtinId="8" hidden="1"/>
    <cellStyle name="Link" xfId="2257" builtinId="8" hidden="1"/>
    <cellStyle name="Link" xfId="2259" builtinId="8" hidden="1"/>
    <cellStyle name="Link" xfId="2261" builtinId="8" hidden="1"/>
    <cellStyle name="Link" xfId="2263" builtinId="8" hidden="1"/>
    <cellStyle name="Link" xfId="2265" builtinId="8" hidden="1"/>
    <cellStyle name="Link" xfId="2267" builtinId="8" hidden="1"/>
    <cellStyle name="Link" xfId="2269" builtinId="8" hidden="1"/>
    <cellStyle name="Link" xfId="2271" builtinId="8" hidden="1"/>
    <cellStyle name="Link" xfId="2273" builtinId="8" hidden="1"/>
    <cellStyle name="Link" xfId="2275" builtinId="8" hidden="1"/>
    <cellStyle name="Link" xfId="2277" builtinId="8" hidden="1"/>
    <cellStyle name="Link" xfId="2279" builtinId="8" hidden="1"/>
    <cellStyle name="Link" xfId="2281" builtinId="8" hidden="1"/>
    <cellStyle name="Link" xfId="2283" builtinId="8" hidden="1"/>
    <cellStyle name="Link" xfId="2285" builtinId="8" hidden="1"/>
    <cellStyle name="Link" xfId="2287" builtinId="8" hidden="1"/>
    <cellStyle name="Link" xfId="2289" builtinId="8" hidden="1"/>
    <cellStyle name="Link" xfId="2291" builtinId="8" hidden="1"/>
    <cellStyle name="Link" xfId="2293" builtinId="8" hidden="1"/>
    <cellStyle name="Link" xfId="2295" builtinId="8" hidden="1"/>
    <cellStyle name="Link" xfId="2297" builtinId="8" hidden="1"/>
    <cellStyle name="Link" xfId="2299" builtinId="8" hidden="1"/>
    <cellStyle name="Link" xfId="2301" builtinId="8" hidden="1"/>
    <cellStyle name="Link" xfId="2303" builtinId="8" hidden="1"/>
    <cellStyle name="Link" xfId="2305" builtinId="8" hidden="1"/>
    <cellStyle name="Link" xfId="2307" builtinId="8" hidden="1"/>
    <cellStyle name="Link" xfId="2309" builtinId="8" hidden="1"/>
    <cellStyle name="Link" xfId="2311" builtinId="8" hidden="1"/>
    <cellStyle name="Link" xfId="2313" builtinId="8" hidden="1"/>
    <cellStyle name="Link" xfId="2315" builtinId="8" hidden="1"/>
    <cellStyle name="Link" xfId="2317" builtinId="8" hidden="1"/>
    <cellStyle name="Link" xfId="2319" builtinId="8" hidden="1"/>
    <cellStyle name="Link" xfId="2321" builtinId="8" hidden="1"/>
    <cellStyle name="Link" xfId="2323" builtinId="8" hidden="1"/>
    <cellStyle name="Link" xfId="2325" builtinId="8" hidden="1"/>
    <cellStyle name="Link" xfId="2327" builtinId="8" hidden="1"/>
    <cellStyle name="Link" xfId="2329" builtinId="8" hidden="1"/>
    <cellStyle name="Link" xfId="2331" builtinId="8" hidden="1"/>
    <cellStyle name="Link" xfId="2333" builtinId="8" hidden="1"/>
    <cellStyle name="Link" xfId="2335" builtinId="8" hidden="1"/>
    <cellStyle name="Link" xfId="2337" builtinId="8" hidden="1"/>
    <cellStyle name="Link" xfId="2339" builtinId="8" hidden="1"/>
    <cellStyle name="Link" xfId="2341" builtinId="8" hidden="1"/>
    <cellStyle name="Link" xfId="2343" builtinId="8" hidden="1"/>
    <cellStyle name="Link" xfId="2345" builtinId="8" hidden="1"/>
    <cellStyle name="Link" xfId="2347" builtinId="8" hidden="1"/>
    <cellStyle name="Link" xfId="2349" builtinId="8" hidden="1"/>
    <cellStyle name="Link" xfId="2351" builtinId="8" hidden="1"/>
    <cellStyle name="Prozent" xfId="2353" builtinId="5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1"/>
  <sheetViews>
    <sheetView tabSelected="1" zoomScale="125" zoomScaleNormal="125" workbookViewId="0">
      <selection activeCell="A5" sqref="A5"/>
    </sheetView>
  </sheetViews>
  <sheetFormatPr baseColWidth="10" defaultRowHeight="16" x14ac:dyDescent="0.2"/>
  <cols>
    <col min="1" max="1" width="18.83203125" customWidth="1"/>
  </cols>
  <sheetData>
    <row r="1" spans="1:25" ht="17" customHeight="1" thickBot="1" x14ac:dyDescent="0.25">
      <c r="A1" s="2" t="s">
        <v>34</v>
      </c>
      <c r="B1" s="21">
        <v>2026</v>
      </c>
      <c r="C1" s="3" t="s">
        <v>2</v>
      </c>
      <c r="D1" s="22">
        <v>42400</v>
      </c>
      <c r="E1" s="3" t="s">
        <v>35</v>
      </c>
      <c r="F1" s="23">
        <v>186221</v>
      </c>
      <c r="G1" s="3" t="s">
        <v>69</v>
      </c>
      <c r="H1" s="23">
        <f>R5</f>
        <v>174916</v>
      </c>
      <c r="I1" s="3" t="s">
        <v>36</v>
      </c>
      <c r="J1" s="23">
        <v>203000</v>
      </c>
      <c r="K1" s="4" t="s">
        <v>1</v>
      </c>
      <c r="L1" s="9">
        <f>F1</f>
        <v>186221</v>
      </c>
      <c r="M1" s="4" t="s">
        <v>3</v>
      </c>
      <c r="N1" s="9">
        <f>J1-L1</f>
        <v>16779</v>
      </c>
      <c r="P1" s="19"/>
      <c r="Q1" s="25"/>
    </row>
    <row r="2" spans="1:25" ht="17" customHeight="1" x14ac:dyDescent="0.2"/>
    <row r="3" spans="1:25" ht="28" customHeight="1" x14ac:dyDescent="0.2">
      <c r="A3" s="10" t="s">
        <v>37</v>
      </c>
      <c r="B3" s="11"/>
      <c r="C3" s="11"/>
      <c r="D3" s="11"/>
      <c r="E3" s="11"/>
      <c r="F3" s="11"/>
      <c r="G3" s="11"/>
      <c r="H3" s="11"/>
      <c r="I3" s="12"/>
      <c r="J3" s="12"/>
      <c r="K3" s="12"/>
      <c r="L3" s="11"/>
      <c r="M3" s="11"/>
      <c r="N3" s="11"/>
      <c r="O3" s="13"/>
      <c r="P3" s="26" t="s">
        <v>65</v>
      </c>
      <c r="Q3" s="27"/>
      <c r="R3" s="27"/>
      <c r="S3" s="27"/>
      <c r="T3" s="28" t="s">
        <v>38</v>
      </c>
      <c r="U3" s="27"/>
      <c r="W3" s="20" t="s">
        <v>71</v>
      </c>
      <c r="X3" s="29" t="s">
        <v>72</v>
      </c>
      <c r="Y3" s="27"/>
    </row>
    <row r="4" spans="1:25" ht="28" customHeight="1" x14ac:dyDescent="0.2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11</v>
      </c>
      <c r="H4" s="11" t="s">
        <v>10</v>
      </c>
      <c r="I4" s="12" t="s">
        <v>12</v>
      </c>
      <c r="J4" s="12" t="s">
        <v>13</v>
      </c>
      <c r="K4" s="12" t="s">
        <v>14</v>
      </c>
      <c r="L4" s="11" t="s">
        <v>15</v>
      </c>
      <c r="M4" s="11" t="s">
        <v>42</v>
      </c>
      <c r="N4" s="11" t="s">
        <v>144</v>
      </c>
      <c r="O4" s="13" t="s">
        <v>0</v>
      </c>
      <c r="P4" s="14" t="s">
        <v>66</v>
      </c>
      <c r="Q4" s="14" t="s">
        <v>67</v>
      </c>
      <c r="R4" s="14" t="s">
        <v>68</v>
      </c>
      <c r="S4" s="14" t="s">
        <v>16</v>
      </c>
      <c r="T4" s="15" t="s">
        <v>17</v>
      </c>
      <c r="U4" s="15" t="s">
        <v>19</v>
      </c>
      <c r="W4" s="13" t="s">
        <v>74</v>
      </c>
      <c r="X4" s="16" t="s">
        <v>68</v>
      </c>
      <c r="Y4" s="14" t="s">
        <v>75</v>
      </c>
    </row>
    <row r="5" spans="1:25" ht="28" customHeight="1" x14ac:dyDescent="0.2">
      <c r="A5" s="18" t="s">
        <v>161</v>
      </c>
      <c r="B5" s="8">
        <v>1078</v>
      </c>
      <c r="C5" s="8">
        <v>3921</v>
      </c>
      <c r="D5" s="8">
        <v>0</v>
      </c>
      <c r="E5" s="8">
        <v>0</v>
      </c>
      <c r="F5" s="8">
        <v>64607</v>
      </c>
      <c r="G5" s="8">
        <v>28765</v>
      </c>
      <c r="H5" s="8">
        <v>15989</v>
      </c>
      <c r="I5" s="8">
        <v>1093</v>
      </c>
      <c r="J5" s="8">
        <v>1927</v>
      </c>
      <c r="K5" s="8">
        <f t="shared" ref="K5" si="0">U5-L5</f>
        <v>2020</v>
      </c>
      <c r="L5" s="8">
        <v>5400</v>
      </c>
      <c r="M5" s="8">
        <v>13818</v>
      </c>
      <c r="N5" s="8">
        <v>47603</v>
      </c>
      <c r="O5" s="6">
        <v>186221</v>
      </c>
      <c r="P5" s="8">
        <v>60220</v>
      </c>
      <c r="Q5" s="8">
        <f>112615+2081</f>
        <v>114696</v>
      </c>
      <c r="R5" s="8">
        <f t="shared" ref="R5" si="1">P5+Q5</f>
        <v>174916</v>
      </c>
      <c r="S5" s="8">
        <v>11305</v>
      </c>
      <c r="T5" s="8">
        <v>25417</v>
      </c>
      <c r="U5" s="8">
        <v>7420</v>
      </c>
      <c r="W5" s="8" t="str">
        <f t="shared" ref="W5" si="2">IF((SUM(B5:N5)-O5)=0,"          OK",SUM(B5:M5)-O5)</f>
        <v xml:space="preserve">          OK</v>
      </c>
      <c r="X5" s="8" t="str">
        <f t="shared" ref="X5" si="3">IF((SUM(P5:Q5)-R5)=0,"          OK",SUM(P5:Q5)-R5)</f>
        <v xml:space="preserve">          OK</v>
      </c>
      <c r="Y5" s="8" t="str">
        <f t="shared" ref="Y5" si="4">IF(P5+Q5+S5-O5=0,"          OK",P5+Q5+S5-O5)</f>
        <v xml:space="preserve">          OK</v>
      </c>
    </row>
    <row r="6" spans="1:25" ht="28" customHeight="1" x14ac:dyDescent="0.2">
      <c r="A6" s="18" t="s">
        <v>160</v>
      </c>
      <c r="B6" s="8">
        <v>1079</v>
      </c>
      <c r="C6" s="8">
        <v>3921</v>
      </c>
      <c r="D6" s="8">
        <v>0</v>
      </c>
      <c r="E6" s="8">
        <v>0</v>
      </c>
      <c r="F6" s="8">
        <v>64800</v>
      </c>
      <c r="G6" s="8">
        <v>28749</v>
      </c>
      <c r="H6" s="8">
        <v>15923</v>
      </c>
      <c r="I6" s="8">
        <v>1085</v>
      </c>
      <c r="J6" s="8">
        <v>1924</v>
      </c>
      <c r="K6" s="8">
        <f t="shared" ref="K6" si="5">U6-L6</f>
        <v>2073</v>
      </c>
      <c r="L6" s="8">
        <v>5400</v>
      </c>
      <c r="M6" s="8">
        <v>13820</v>
      </c>
      <c r="N6" s="8">
        <v>47649</v>
      </c>
      <c r="O6" s="6">
        <v>186423</v>
      </c>
      <c r="P6" s="8">
        <v>59814</v>
      </c>
      <c r="Q6" s="8">
        <v>113049</v>
      </c>
      <c r="R6" s="8">
        <f t="shared" ref="R6" si="6">P6+Q6</f>
        <v>172863</v>
      </c>
      <c r="S6" s="8">
        <v>13560</v>
      </c>
      <c r="T6" s="8">
        <v>25417</v>
      </c>
      <c r="U6" s="8">
        <v>7473</v>
      </c>
      <c r="W6" s="8" t="str">
        <f t="shared" ref="W6" si="7">IF((SUM(B6:N6)-O6)=0,"          OK",SUM(B6:M6)-O6)</f>
        <v xml:space="preserve">          OK</v>
      </c>
      <c r="X6" s="8" t="str">
        <f t="shared" ref="X6" si="8">IF((SUM(P6:Q6)-R6)=0,"          OK",SUM(P6:Q6)-R6)</f>
        <v xml:space="preserve">          OK</v>
      </c>
      <c r="Y6" s="8" t="str">
        <f t="shared" ref="Y6" si="9">IF(P6+Q6+S6-O6=0,"          OK",P6+Q6+S6-O6)</f>
        <v xml:space="preserve">          OK</v>
      </c>
    </row>
    <row r="7" spans="1:25" ht="28" customHeight="1" x14ac:dyDescent="0.2">
      <c r="A7" s="18" t="s">
        <v>159</v>
      </c>
      <c r="B7" s="8">
        <v>1079</v>
      </c>
      <c r="C7" s="8">
        <v>3915</v>
      </c>
      <c r="D7" s="8">
        <v>0</v>
      </c>
      <c r="E7" s="8">
        <v>0</v>
      </c>
      <c r="F7" s="8">
        <v>63164</v>
      </c>
      <c r="G7" s="8">
        <v>28492</v>
      </c>
      <c r="H7" s="8">
        <v>15750</v>
      </c>
      <c r="I7" s="8">
        <v>1075</v>
      </c>
      <c r="J7" s="8">
        <v>1912</v>
      </c>
      <c r="K7" s="8">
        <f t="shared" ref="K7" si="10">U7-L7</f>
        <v>2070</v>
      </c>
      <c r="L7" s="8">
        <v>5400</v>
      </c>
      <c r="M7" s="8">
        <v>13904</v>
      </c>
      <c r="N7" s="8">
        <v>47433</v>
      </c>
      <c r="O7" s="6">
        <v>184194</v>
      </c>
      <c r="P7" s="8">
        <v>59447</v>
      </c>
      <c r="Q7" s="8">
        <v>112578</v>
      </c>
      <c r="R7" s="8">
        <f t="shared" ref="R7" si="11">P7+Q7</f>
        <v>172025</v>
      </c>
      <c r="S7" s="8">
        <v>12169</v>
      </c>
      <c r="T7" s="8">
        <v>25248</v>
      </c>
      <c r="U7" s="8">
        <v>7470</v>
      </c>
      <c r="W7" s="8" t="str">
        <f t="shared" ref="W7" si="12">IF((SUM(B7:N7)-O7)=0,"          OK",SUM(B7:M7)-O7)</f>
        <v xml:space="preserve">          OK</v>
      </c>
      <c r="X7" s="8" t="str">
        <f t="shared" ref="X7" si="13">IF((SUM(P7:Q7)-R7)=0,"          OK",SUM(P7:Q7)-R7)</f>
        <v xml:space="preserve">          OK</v>
      </c>
      <c r="Y7" s="8" t="str">
        <f t="shared" ref="Y7" si="14">IF(P7+Q7+S7-O7=0,"          OK",P7+Q7+S7-O7)</f>
        <v xml:space="preserve">          OK</v>
      </c>
    </row>
    <row r="8" spans="1:25" ht="28" customHeight="1" x14ac:dyDescent="0.2">
      <c r="A8" s="18" t="s">
        <v>158</v>
      </c>
      <c r="B8" s="8">
        <v>1082</v>
      </c>
      <c r="C8" s="8">
        <v>3941</v>
      </c>
      <c r="D8" s="8">
        <v>0</v>
      </c>
      <c r="E8" s="8">
        <v>0</v>
      </c>
      <c r="F8" s="8">
        <v>63359</v>
      </c>
      <c r="G8" s="8">
        <v>28391</v>
      </c>
      <c r="H8" s="8">
        <v>15785</v>
      </c>
      <c r="I8" s="8">
        <v>1074</v>
      </c>
      <c r="J8" s="8">
        <v>1912</v>
      </c>
      <c r="K8" s="8">
        <f t="shared" ref="K8" si="15">U8-L8</f>
        <v>2074</v>
      </c>
      <c r="L8" s="8">
        <v>5400</v>
      </c>
      <c r="M8" s="8">
        <v>13891</v>
      </c>
      <c r="N8" s="8">
        <v>47415</v>
      </c>
      <c r="O8" s="6">
        <v>184324</v>
      </c>
      <c r="P8" s="8">
        <v>59145</v>
      </c>
      <c r="Q8" s="8">
        <v>112893</v>
      </c>
      <c r="R8" s="8">
        <f t="shared" ref="R8" si="16">P8+Q8</f>
        <v>172038</v>
      </c>
      <c r="S8" s="8">
        <v>12286</v>
      </c>
      <c r="T8" s="8">
        <v>25252</v>
      </c>
      <c r="U8" s="8">
        <v>7474</v>
      </c>
      <c r="W8" s="8" t="str">
        <f t="shared" ref="W8" si="17">IF((SUM(B8:N8)-O8)=0,"          OK",SUM(B8:M8)-O8)</f>
        <v xml:space="preserve">          OK</v>
      </c>
      <c r="X8" s="8" t="str">
        <f t="shared" ref="X8" si="18">IF((SUM(P8:Q8)-R8)=0,"          OK",SUM(P8:Q8)-R8)</f>
        <v xml:space="preserve">          OK</v>
      </c>
      <c r="Y8" s="8" t="str">
        <f t="shared" ref="Y8" si="19">IF(P8+Q8+S8-O8=0,"          OK",P8+Q8+S8-O8)</f>
        <v xml:space="preserve">          OK</v>
      </c>
    </row>
    <row r="9" spans="1:25" ht="28" customHeight="1" x14ac:dyDescent="0.2">
      <c r="A9" s="18" t="s">
        <v>157</v>
      </c>
      <c r="B9" s="8">
        <v>1073</v>
      </c>
      <c r="C9" s="8">
        <v>3973</v>
      </c>
      <c r="D9" s="8">
        <v>0</v>
      </c>
      <c r="E9" s="8">
        <v>0</v>
      </c>
      <c r="F9" s="8">
        <v>63618</v>
      </c>
      <c r="G9" s="8">
        <v>28280</v>
      </c>
      <c r="H9" s="8">
        <v>15601</v>
      </c>
      <c r="I9" s="8">
        <v>1073</v>
      </c>
      <c r="J9" s="8">
        <v>1913</v>
      </c>
      <c r="K9" s="8">
        <f t="shared" ref="K9" si="20">U9-L9</f>
        <v>2095</v>
      </c>
      <c r="L9" s="8">
        <v>5400</v>
      </c>
      <c r="M9" s="8">
        <v>13849</v>
      </c>
      <c r="N9" s="8">
        <v>47367</v>
      </c>
      <c r="O9" s="6">
        <v>184242</v>
      </c>
      <c r="P9" s="8">
        <v>59010</v>
      </c>
      <c r="Q9" s="8">
        <v>113170</v>
      </c>
      <c r="R9" s="8">
        <f t="shared" ref="R9" si="21">P9+Q9</f>
        <v>172180</v>
      </c>
      <c r="S9" s="8">
        <v>12062</v>
      </c>
      <c r="T9" s="8">
        <v>25259</v>
      </c>
      <c r="U9" s="8">
        <v>7495</v>
      </c>
      <c r="W9" s="8" t="str">
        <f t="shared" ref="W9" si="22">IF((SUM(B9:N9)-O9)=0,"          OK",SUM(B9:M9)-O9)</f>
        <v xml:space="preserve">          OK</v>
      </c>
      <c r="X9" s="8" t="str">
        <f t="shared" ref="X9" si="23">IF((SUM(P9:Q9)-R9)=0,"          OK",SUM(P9:Q9)-R9)</f>
        <v xml:space="preserve">          OK</v>
      </c>
      <c r="Y9" s="8" t="str">
        <f t="shared" ref="Y9" si="24">IF(P9+Q9+S9-O9=0,"          OK",P9+Q9+S9-O9)</f>
        <v xml:space="preserve">          OK</v>
      </c>
    </row>
    <row r="10" spans="1:25" ht="28" customHeight="1" x14ac:dyDescent="0.2">
      <c r="A10" s="18" t="s">
        <v>156</v>
      </c>
      <c r="B10" s="8">
        <v>1081</v>
      </c>
      <c r="C10" s="8">
        <v>4175</v>
      </c>
      <c r="D10" s="8">
        <v>0</v>
      </c>
      <c r="E10" s="8">
        <v>0</v>
      </c>
      <c r="F10" s="8">
        <v>62096</v>
      </c>
      <c r="G10" s="8">
        <v>28046</v>
      </c>
      <c r="H10" s="8">
        <v>15403</v>
      </c>
      <c r="I10" s="8">
        <v>1006</v>
      </c>
      <c r="J10" s="8">
        <v>1900</v>
      </c>
      <c r="K10" s="8">
        <f t="shared" ref="K10" si="25">U10-L10</f>
        <v>1701</v>
      </c>
      <c r="L10" s="8">
        <v>5400</v>
      </c>
      <c r="M10" s="8">
        <v>13865</v>
      </c>
      <c r="N10" s="8">
        <v>46988</v>
      </c>
      <c r="O10" s="6">
        <v>181661</v>
      </c>
      <c r="P10" s="8">
        <v>59588</v>
      </c>
      <c r="Q10" s="8">
        <v>112010</v>
      </c>
      <c r="R10" s="8">
        <f t="shared" ref="R10" si="26">P10+Q10</f>
        <v>171598</v>
      </c>
      <c r="S10" s="8">
        <v>10063</v>
      </c>
      <c r="T10" s="8">
        <v>24878</v>
      </c>
      <c r="U10" s="8">
        <v>7101</v>
      </c>
      <c r="W10" s="8" t="str">
        <f t="shared" ref="W10" si="27">IF((SUM(B10:N10)-O10)=0,"          OK",SUM(B10:M10)-O10)</f>
        <v xml:space="preserve">          OK</v>
      </c>
      <c r="X10" s="8" t="str">
        <f t="shared" ref="X10" si="28">IF((SUM(P10:Q10)-R10)=0,"          OK",SUM(P10:Q10)-R10)</f>
        <v xml:space="preserve">          OK</v>
      </c>
      <c r="Y10" s="8" t="str">
        <f t="shared" ref="Y10" si="29">IF(P10+Q10+S10-O10=0,"          OK",P10+Q10+S10-O10)</f>
        <v xml:space="preserve">          OK</v>
      </c>
    </row>
    <row r="11" spans="1:25" ht="28" customHeight="1" x14ac:dyDescent="0.2">
      <c r="A11" s="18" t="s">
        <v>155</v>
      </c>
      <c r="B11" s="8">
        <v>1082</v>
      </c>
      <c r="C11" s="8">
        <v>4151</v>
      </c>
      <c r="D11" s="8">
        <v>0</v>
      </c>
      <c r="E11" s="8">
        <v>0</v>
      </c>
      <c r="F11" s="8">
        <v>62651</v>
      </c>
      <c r="G11" s="8">
        <v>28138</v>
      </c>
      <c r="H11" s="8">
        <v>15523</v>
      </c>
      <c r="I11" s="8">
        <v>1008</v>
      </c>
      <c r="J11" s="8">
        <v>1916</v>
      </c>
      <c r="K11" s="8">
        <f t="shared" ref="K11" si="30">U11-L11</f>
        <v>2024</v>
      </c>
      <c r="L11" s="8">
        <v>5400</v>
      </c>
      <c r="M11" s="8">
        <v>13679</v>
      </c>
      <c r="N11" s="8">
        <v>46785</v>
      </c>
      <c r="O11" s="6">
        <v>182357</v>
      </c>
      <c r="P11" s="8">
        <v>58630</v>
      </c>
      <c r="Q11" s="8">
        <v>113003</v>
      </c>
      <c r="R11" s="8">
        <f t="shared" ref="R11" si="31">P11+Q11</f>
        <v>171633</v>
      </c>
      <c r="S11" s="8">
        <v>10724</v>
      </c>
      <c r="T11" s="8">
        <v>24908</v>
      </c>
      <c r="U11" s="8">
        <v>7424</v>
      </c>
      <c r="W11" s="8" t="str">
        <f t="shared" ref="W11" si="32">IF((SUM(B11:N11)-O11)=0,"          OK",SUM(B11:M11)-O11)</f>
        <v xml:space="preserve">          OK</v>
      </c>
      <c r="X11" s="8" t="str">
        <f t="shared" ref="X11" si="33">IF((SUM(P11:Q11)-R11)=0,"          OK",SUM(P11:Q11)-R11)</f>
        <v xml:space="preserve">          OK</v>
      </c>
      <c r="Y11" s="8" t="str">
        <f t="shared" ref="Y11" si="34">IF(P11+Q11+S11-O11=0,"          OK",P11+Q11+S11-O11)</f>
        <v xml:space="preserve">          OK</v>
      </c>
    </row>
    <row r="12" spans="1:25" ht="28" customHeight="1" x14ac:dyDescent="0.2">
      <c r="A12" s="18" t="s">
        <v>154</v>
      </c>
      <c r="B12" s="8">
        <v>1088</v>
      </c>
      <c r="C12" s="8">
        <v>4227</v>
      </c>
      <c r="D12" s="8">
        <v>0</v>
      </c>
      <c r="E12" s="8">
        <v>0</v>
      </c>
      <c r="F12" s="8">
        <v>63219</v>
      </c>
      <c r="G12" s="8">
        <v>28127</v>
      </c>
      <c r="H12" s="8">
        <v>15286</v>
      </c>
      <c r="I12" s="8">
        <v>1005</v>
      </c>
      <c r="J12" s="8">
        <v>1914</v>
      </c>
      <c r="K12" s="8">
        <f t="shared" ref="K12" si="35">U12-L12</f>
        <v>2043</v>
      </c>
      <c r="L12" s="8">
        <v>5400</v>
      </c>
      <c r="M12" s="8">
        <v>13713</v>
      </c>
      <c r="N12" s="8">
        <v>46962</v>
      </c>
      <c r="O12" s="6">
        <v>182984</v>
      </c>
      <c r="P12" s="8">
        <v>57993</v>
      </c>
      <c r="Q12" s="8">
        <v>113657</v>
      </c>
      <c r="R12" s="8">
        <f t="shared" ref="R12" si="36">P12+Q12</f>
        <v>171650</v>
      </c>
      <c r="S12" s="8">
        <v>11334</v>
      </c>
      <c r="T12" s="8">
        <v>24947</v>
      </c>
      <c r="U12" s="8">
        <v>7443</v>
      </c>
      <c r="W12" s="8" t="str">
        <f t="shared" ref="W12" si="37">IF((SUM(B12:N12)-O12)=0,"          OK",SUM(B12:M12)-O12)</f>
        <v xml:space="preserve">          OK</v>
      </c>
      <c r="X12" s="8" t="str">
        <f t="shared" ref="X12" si="38">IF((SUM(P12:Q12)-R12)=0,"          OK",SUM(P12:Q12)-R12)</f>
        <v xml:space="preserve">          OK</v>
      </c>
      <c r="Y12" s="8" t="str">
        <f t="shared" ref="Y12" si="39">IF(P12+Q12+S12-O12=0,"          OK",P12+Q12+S12-O12)</f>
        <v xml:space="preserve">          OK</v>
      </c>
    </row>
    <row r="13" spans="1:25" ht="28" customHeight="1" x14ac:dyDescent="0.2">
      <c r="A13" s="18" t="s">
        <v>153</v>
      </c>
      <c r="B13" s="8">
        <v>1097</v>
      </c>
      <c r="C13" s="8">
        <v>3036</v>
      </c>
      <c r="D13" s="8">
        <v>0</v>
      </c>
      <c r="E13" s="8">
        <v>0</v>
      </c>
      <c r="F13" s="8">
        <v>61670</v>
      </c>
      <c r="G13" s="8">
        <v>28101</v>
      </c>
      <c r="H13" s="8">
        <v>15332</v>
      </c>
      <c r="I13" s="8">
        <v>1008</v>
      </c>
      <c r="J13" s="8">
        <v>1911</v>
      </c>
      <c r="K13" s="8">
        <f t="shared" ref="K13" si="40">U13-L13</f>
        <v>2107</v>
      </c>
      <c r="L13" s="8">
        <v>5400</v>
      </c>
      <c r="M13" s="8">
        <v>13795</v>
      </c>
      <c r="N13" s="8">
        <v>48099</v>
      </c>
      <c r="O13" s="6">
        <v>181556</v>
      </c>
      <c r="P13" s="8">
        <v>57716</v>
      </c>
      <c r="Q13" s="8">
        <v>112661</v>
      </c>
      <c r="R13" s="8">
        <f t="shared" ref="R13" si="41">P13+Q13</f>
        <v>170377</v>
      </c>
      <c r="S13" s="8">
        <f>11007+172</f>
        <v>11179</v>
      </c>
      <c r="T13" s="8">
        <v>24781</v>
      </c>
      <c r="U13" s="8">
        <v>7507</v>
      </c>
      <c r="W13" s="8" t="str">
        <f t="shared" ref="W13" si="42">IF((SUM(B13:N13)-O13)=0,"          OK",SUM(B13:M13)-O13)</f>
        <v xml:space="preserve">          OK</v>
      </c>
      <c r="X13" s="8" t="str">
        <f t="shared" ref="X13" si="43">IF((SUM(P13:Q13)-R13)=0,"          OK",SUM(P13:Q13)-R13)</f>
        <v xml:space="preserve">          OK</v>
      </c>
      <c r="Y13" s="8" t="str">
        <f t="shared" ref="Y13" si="44">IF(P13+Q13+S13-O13=0,"          OK",P13+Q13+S13-O13)</f>
        <v xml:space="preserve">          OK</v>
      </c>
    </row>
    <row r="14" spans="1:25" ht="28" customHeight="1" x14ac:dyDescent="0.2">
      <c r="A14" s="18" t="s">
        <v>152</v>
      </c>
      <c r="B14" s="8">
        <v>1095</v>
      </c>
      <c r="C14" s="8">
        <v>4185</v>
      </c>
      <c r="D14" s="8">
        <v>0</v>
      </c>
      <c r="E14" s="8">
        <v>0</v>
      </c>
      <c r="F14" s="8">
        <v>62024</v>
      </c>
      <c r="G14" s="8">
        <v>28141</v>
      </c>
      <c r="H14" s="8">
        <v>15383</v>
      </c>
      <c r="I14" s="8">
        <v>1011</v>
      </c>
      <c r="J14" s="8">
        <v>1915</v>
      </c>
      <c r="K14" s="8">
        <f t="shared" ref="K14" si="45">U14-L14</f>
        <v>2120</v>
      </c>
      <c r="L14" s="8">
        <v>5400</v>
      </c>
      <c r="M14" s="8">
        <v>13831</v>
      </c>
      <c r="N14" s="8">
        <v>47065</v>
      </c>
      <c r="O14" s="6">
        <v>182170</v>
      </c>
      <c r="P14" s="8">
        <v>57711</v>
      </c>
      <c r="Q14" s="8">
        <v>112725</v>
      </c>
      <c r="R14" s="8">
        <f t="shared" ref="R14" si="46">P14+Q14</f>
        <v>170436</v>
      </c>
      <c r="S14" s="8">
        <f>11548+186</f>
        <v>11734</v>
      </c>
      <c r="T14" s="8">
        <v>24867</v>
      </c>
      <c r="U14" s="8">
        <v>7520</v>
      </c>
      <c r="W14" s="8" t="str">
        <f t="shared" ref="W14" si="47">IF((SUM(B14:N14)-O14)=0,"          OK",SUM(B14:M14)-O14)</f>
        <v xml:space="preserve">          OK</v>
      </c>
      <c r="X14" s="8" t="str">
        <f t="shared" ref="X14" si="48">IF((SUM(P14:Q14)-R14)=0,"          OK",SUM(P14:Q14)-R14)</f>
        <v xml:space="preserve">          OK</v>
      </c>
      <c r="Y14" s="8" t="str">
        <f t="shared" ref="Y14" si="49">IF(P14+Q14+S14-O14=0,"          OK",P14+Q14+S14-O14)</f>
        <v xml:space="preserve">          OK</v>
      </c>
    </row>
    <row r="15" spans="1:25" ht="28" customHeight="1" x14ac:dyDescent="0.2">
      <c r="A15" s="18" t="s">
        <v>151</v>
      </c>
      <c r="B15" s="8">
        <v>1096</v>
      </c>
      <c r="C15" s="8">
        <v>3076</v>
      </c>
      <c r="D15" s="8">
        <v>853</v>
      </c>
      <c r="E15" s="8">
        <v>20364</v>
      </c>
      <c r="F15" s="8">
        <v>62299</v>
      </c>
      <c r="G15" s="8">
        <v>28049</v>
      </c>
      <c r="H15" s="8">
        <v>15343</v>
      </c>
      <c r="I15" s="8">
        <v>1008</v>
      </c>
      <c r="J15" s="8">
        <v>1916</v>
      </c>
      <c r="K15" s="8">
        <f t="shared" ref="K15" si="50">U15-L15</f>
        <v>2143</v>
      </c>
      <c r="L15" s="8">
        <v>5400</v>
      </c>
      <c r="M15" s="8">
        <v>13848</v>
      </c>
      <c r="N15" s="8">
        <v>27101</v>
      </c>
      <c r="O15" s="6">
        <v>182496</v>
      </c>
      <c r="P15" s="8">
        <v>57688</v>
      </c>
      <c r="Q15" s="8">
        <v>112789</v>
      </c>
      <c r="R15" s="8">
        <f t="shared" ref="R15" si="51">P15+Q15</f>
        <v>170477</v>
      </c>
      <c r="S15" s="8">
        <f>11818+201</f>
        <v>12019</v>
      </c>
      <c r="T15" s="8">
        <v>24847</v>
      </c>
      <c r="U15" s="8">
        <v>7543</v>
      </c>
      <c r="W15" s="8" t="str">
        <f t="shared" ref="W15" si="52">IF((SUM(B15:N15)-O15)=0,"          OK",SUM(B15:M15)-O15)</f>
        <v xml:space="preserve">          OK</v>
      </c>
      <c r="X15" s="8" t="str">
        <f t="shared" ref="X15" si="53">IF((SUM(P15:Q15)-R15)=0,"          OK",SUM(P15:Q15)-R15)</f>
        <v xml:space="preserve">          OK</v>
      </c>
      <c r="Y15" s="8" t="str">
        <f t="shared" ref="Y15" si="54">IF(P15+Q15+S15-O15=0,"          OK",P15+Q15+S15-O15)</f>
        <v xml:space="preserve">          OK</v>
      </c>
    </row>
    <row r="16" spans="1:25" ht="28" customHeight="1" x14ac:dyDescent="0.2">
      <c r="A16" s="18" t="s">
        <v>150</v>
      </c>
      <c r="B16" s="8">
        <v>1110</v>
      </c>
      <c r="C16" s="8">
        <v>7263</v>
      </c>
      <c r="D16" s="8">
        <v>23507</v>
      </c>
      <c r="E16" s="8">
        <v>20572</v>
      </c>
      <c r="F16" s="8">
        <v>61332</v>
      </c>
      <c r="G16" s="8">
        <v>27741</v>
      </c>
      <c r="H16" s="8">
        <v>15437</v>
      </c>
      <c r="I16" s="8">
        <v>1015</v>
      </c>
      <c r="J16" s="8">
        <v>1922</v>
      </c>
      <c r="K16" s="8">
        <f t="shared" ref="K16" si="55">U16-L16</f>
        <v>2168</v>
      </c>
      <c r="L16" s="8">
        <v>5400</v>
      </c>
      <c r="M16" s="8">
        <v>13925</v>
      </c>
      <c r="N16" s="8">
        <v>672</v>
      </c>
      <c r="O16" s="6">
        <v>182064</v>
      </c>
      <c r="P16" s="8">
        <v>58512</v>
      </c>
      <c r="Q16" s="8">
        <v>112365</v>
      </c>
      <c r="R16" s="8">
        <f t="shared" ref="R16" si="56">P16+Q16</f>
        <v>170877</v>
      </c>
      <c r="S16" s="8">
        <f>10964+223</f>
        <v>11187</v>
      </c>
      <c r="T16" s="8">
        <v>24793</v>
      </c>
      <c r="U16" s="8">
        <v>7568</v>
      </c>
      <c r="W16" s="8" t="str">
        <f t="shared" ref="W16:W21" si="57">IF((SUM(B16:N16)-O16)=0,"          OK",SUM(B16:M16)-O16)</f>
        <v xml:space="preserve">          OK</v>
      </c>
      <c r="X16" s="8" t="str">
        <f t="shared" ref="X16" si="58">IF((SUM(P16:Q16)-R16)=0,"          OK",SUM(P16:Q16)-R16)</f>
        <v xml:space="preserve">          OK</v>
      </c>
      <c r="Y16" s="8" t="str">
        <f t="shared" ref="Y16" si="59">IF(P16+Q16+S16-O16=0,"          OK",P16+Q16+S16-O16)</f>
        <v xml:space="preserve">          OK</v>
      </c>
    </row>
    <row r="17" spans="1:25" ht="28" customHeight="1" x14ac:dyDescent="0.2">
      <c r="A17" s="18" t="s">
        <v>149</v>
      </c>
      <c r="B17" s="8">
        <v>1116</v>
      </c>
      <c r="C17" s="8">
        <v>7289</v>
      </c>
      <c r="D17" s="8">
        <v>23596</v>
      </c>
      <c r="E17" s="8">
        <v>20488</v>
      </c>
      <c r="F17" s="8">
        <v>61814</v>
      </c>
      <c r="G17" s="8">
        <v>27721</v>
      </c>
      <c r="H17" s="8">
        <v>15546</v>
      </c>
      <c r="I17" s="8">
        <v>1009</v>
      </c>
      <c r="J17" s="8">
        <v>1916</v>
      </c>
      <c r="K17" s="8">
        <f t="shared" ref="K17" si="60">U17-L17</f>
        <v>2182</v>
      </c>
      <c r="L17" s="8">
        <v>5400</v>
      </c>
      <c r="M17" s="8">
        <v>13948</v>
      </c>
      <c r="N17" s="8">
        <v>642</v>
      </c>
      <c r="O17" s="6">
        <v>182667</v>
      </c>
      <c r="P17" s="8">
        <v>58370</v>
      </c>
      <c r="Q17" s="8">
        <v>112630</v>
      </c>
      <c r="R17" s="8">
        <f t="shared" ref="R17" si="61">P17+Q17</f>
        <v>171000</v>
      </c>
      <c r="S17" s="8">
        <f>11394+273</f>
        <v>11667</v>
      </c>
      <c r="T17" s="8">
        <v>24827</v>
      </c>
      <c r="U17" s="8">
        <v>7582</v>
      </c>
      <c r="W17" s="8" t="str">
        <f t="shared" si="57"/>
        <v xml:space="preserve">          OK</v>
      </c>
      <c r="X17" s="8" t="str">
        <f t="shared" ref="X17" si="62">IF((SUM(P17:Q17)-R17)=0,"          OK",SUM(P17:Q17)-R17)</f>
        <v xml:space="preserve">          OK</v>
      </c>
      <c r="Y17" s="8" t="str">
        <f t="shared" ref="Y17" si="63">IF(P17+Q17+S17-O17=0,"          OK",P17+Q17+S17-O17)</f>
        <v xml:space="preserve">          OK</v>
      </c>
    </row>
    <row r="18" spans="1:25" ht="28" customHeight="1" x14ac:dyDescent="0.2">
      <c r="A18" s="18" t="s">
        <v>148</v>
      </c>
      <c r="B18" s="8">
        <v>1118</v>
      </c>
      <c r="C18" s="8">
        <v>7293</v>
      </c>
      <c r="D18" s="8">
        <v>23520</v>
      </c>
      <c r="E18" s="8">
        <v>20372</v>
      </c>
      <c r="F18" s="8">
        <v>62108</v>
      </c>
      <c r="G18" s="8">
        <v>27642</v>
      </c>
      <c r="H18" s="8">
        <v>15549</v>
      </c>
      <c r="I18" s="8">
        <v>1009</v>
      </c>
      <c r="J18" s="8">
        <v>1919</v>
      </c>
      <c r="K18" s="8">
        <f t="shared" ref="K18" si="64">U18-L18</f>
        <v>2236</v>
      </c>
      <c r="L18" s="8">
        <v>5400</v>
      </c>
      <c r="M18" s="8">
        <v>13900</v>
      </c>
      <c r="N18" s="8">
        <v>791</v>
      </c>
      <c r="O18" s="6">
        <v>182857</v>
      </c>
      <c r="P18" s="8">
        <v>58050</v>
      </c>
      <c r="Q18" s="8">
        <v>113053</v>
      </c>
      <c r="R18" s="8">
        <f t="shared" ref="R18" si="65">P18+Q18</f>
        <v>171103</v>
      </c>
      <c r="S18" s="8">
        <f>11434+320</f>
        <v>11754</v>
      </c>
      <c r="T18" s="8">
        <v>24842</v>
      </c>
      <c r="U18" s="8">
        <v>7636</v>
      </c>
      <c r="W18" s="8" t="str">
        <f t="shared" si="57"/>
        <v xml:space="preserve">          OK</v>
      </c>
      <c r="X18" s="8" t="str">
        <f t="shared" ref="X18" si="66">IF((SUM(P18:Q18)-R18)=0,"          OK",SUM(P18:Q18)-R18)</f>
        <v xml:space="preserve">          OK</v>
      </c>
      <c r="Y18" s="8" t="str">
        <f t="shared" ref="Y18" si="67">IF(P18+Q18+S18-O18=0,"          OK",P18+Q18+S18-O18)</f>
        <v xml:space="preserve">          OK</v>
      </c>
    </row>
    <row r="19" spans="1:25" ht="28" customHeight="1" x14ac:dyDescent="0.2">
      <c r="A19" s="18" t="s">
        <v>147</v>
      </c>
      <c r="B19" s="8">
        <v>1118</v>
      </c>
      <c r="C19" s="8">
        <v>7164</v>
      </c>
      <c r="D19" s="8">
        <v>22540</v>
      </c>
      <c r="E19" s="8">
        <v>20371</v>
      </c>
      <c r="F19" s="8">
        <v>61151</v>
      </c>
      <c r="G19" s="8">
        <v>27385</v>
      </c>
      <c r="H19" s="8">
        <v>15449</v>
      </c>
      <c r="I19" s="8">
        <v>1007</v>
      </c>
      <c r="J19" s="8">
        <v>1921</v>
      </c>
      <c r="K19" s="8">
        <f t="shared" ref="K19" si="68">U19-L19</f>
        <v>2240</v>
      </c>
      <c r="L19" s="8">
        <v>5400</v>
      </c>
      <c r="M19" s="8">
        <v>13784</v>
      </c>
      <c r="N19" s="8">
        <v>1644</v>
      </c>
      <c r="O19" s="6">
        <v>181174</v>
      </c>
      <c r="P19" s="8">
        <v>57813</v>
      </c>
      <c r="Q19" s="8">
        <v>113019</v>
      </c>
      <c r="R19" s="8">
        <f t="shared" ref="R19" si="69">P19+Q19</f>
        <v>170832</v>
      </c>
      <c r="S19" s="8">
        <f>10119+223</f>
        <v>10342</v>
      </c>
      <c r="T19" s="8">
        <v>24675</v>
      </c>
      <c r="U19" s="8">
        <v>7640</v>
      </c>
      <c r="W19" s="8" t="str">
        <f t="shared" si="57"/>
        <v xml:space="preserve">          OK</v>
      </c>
      <c r="X19" s="8" t="str">
        <f t="shared" ref="X19" si="70">IF((SUM(P19:Q19)-R19)=0,"          OK",SUM(P19:Q19)-R19)</f>
        <v xml:space="preserve">          OK</v>
      </c>
      <c r="Y19" s="8" t="str">
        <f t="shared" ref="Y19" si="71">IF(P19+Q19+S19-O19=0,"          OK",P19+Q19+S19-O19)</f>
        <v xml:space="preserve">          OK</v>
      </c>
    </row>
    <row r="20" spans="1:25" ht="28" customHeight="1" x14ac:dyDescent="0.2">
      <c r="A20" s="18" t="s">
        <v>146</v>
      </c>
      <c r="B20" s="8">
        <v>1111</v>
      </c>
      <c r="C20" s="8">
        <v>7169</v>
      </c>
      <c r="D20" s="8">
        <v>22697</v>
      </c>
      <c r="E20" s="8">
        <v>20408</v>
      </c>
      <c r="F20" s="8">
        <v>61504</v>
      </c>
      <c r="G20" s="8">
        <v>27232</v>
      </c>
      <c r="H20" s="8">
        <v>15519</v>
      </c>
      <c r="I20" s="8">
        <v>997</v>
      </c>
      <c r="J20" s="8">
        <v>1921</v>
      </c>
      <c r="K20" s="8">
        <f t="shared" ref="K20" si="72">U20-L20</f>
        <v>2263</v>
      </c>
      <c r="L20" s="8">
        <v>5400</v>
      </c>
      <c r="M20" s="8">
        <v>13800</v>
      </c>
      <c r="N20" s="8">
        <v>1549</v>
      </c>
      <c r="O20" s="6">
        <v>181570</v>
      </c>
      <c r="P20" s="8">
        <v>57781</v>
      </c>
      <c r="Q20" s="8">
        <v>113164</v>
      </c>
      <c r="R20" s="8">
        <f t="shared" ref="R20" si="73">P20+Q20</f>
        <v>170945</v>
      </c>
      <c r="S20" s="8">
        <f>10383+242</f>
        <v>10625</v>
      </c>
      <c r="T20" s="8">
        <v>24726</v>
      </c>
      <c r="U20" s="8">
        <v>7663</v>
      </c>
      <c r="W20" s="8" t="str">
        <f t="shared" si="57"/>
        <v xml:space="preserve">          OK</v>
      </c>
      <c r="X20" s="8" t="str">
        <f t="shared" ref="X20" si="74">IF((SUM(P20:Q20)-R20)=0,"          OK",SUM(P20:Q20)-R20)</f>
        <v xml:space="preserve">          OK</v>
      </c>
      <c r="Y20" s="8" t="str">
        <f t="shared" ref="Y20" si="75">IF(P20+Q20+S20-O20=0,"          OK",P20+Q20+S20-O20)</f>
        <v xml:space="preserve">          OK</v>
      </c>
    </row>
    <row r="21" spans="1:25" ht="28" customHeight="1" x14ac:dyDescent="0.2">
      <c r="A21" s="18" t="s">
        <v>143</v>
      </c>
      <c r="B21" s="8">
        <v>1109</v>
      </c>
      <c r="C21" s="8">
        <v>7258</v>
      </c>
      <c r="D21" s="8">
        <v>22885</v>
      </c>
      <c r="E21" s="8">
        <v>20395</v>
      </c>
      <c r="F21" s="8">
        <v>61894</v>
      </c>
      <c r="G21" s="8">
        <v>27134</v>
      </c>
      <c r="H21" s="8">
        <v>15424</v>
      </c>
      <c r="I21" s="8">
        <v>985</v>
      </c>
      <c r="J21" s="8">
        <v>1922</v>
      </c>
      <c r="K21" s="8">
        <f t="shared" ref="K21:K22" si="76">U21-L21</f>
        <v>2279</v>
      </c>
      <c r="L21" s="8">
        <v>5400</v>
      </c>
      <c r="M21" s="8">
        <v>13748</v>
      </c>
      <c r="N21" s="8">
        <v>1197</v>
      </c>
      <c r="O21" s="6">
        <v>181630</v>
      </c>
      <c r="P21" s="8">
        <v>57668</v>
      </c>
      <c r="Q21" s="8">
        <v>113386</v>
      </c>
      <c r="R21" s="8">
        <f t="shared" ref="R21:R22" si="77">P21+Q21</f>
        <v>171054</v>
      </c>
      <c r="S21" s="8">
        <f>10304+272</f>
        <v>10576</v>
      </c>
      <c r="T21" s="8">
        <v>24698</v>
      </c>
      <c r="U21" s="8">
        <v>7679</v>
      </c>
      <c r="W21" s="8" t="str">
        <f t="shared" si="57"/>
        <v xml:space="preserve">          OK</v>
      </c>
      <c r="X21" s="8" t="str">
        <f t="shared" ref="X21:X22" si="78">IF((SUM(P21:Q21)-R21)=0,"          OK",SUM(P21:Q21)-R21)</f>
        <v xml:space="preserve">          OK</v>
      </c>
      <c r="Y21" s="8" t="str">
        <f t="shared" ref="Y21:Y22" si="79">IF(P21+Q21+S21-O21=0,"          OK",P21+Q21+S21-O21)</f>
        <v xml:space="preserve">          OK</v>
      </c>
    </row>
    <row r="22" spans="1:25" ht="28" customHeight="1" x14ac:dyDescent="0.2">
      <c r="A22" s="18" t="s">
        <v>142</v>
      </c>
      <c r="B22" s="8">
        <v>1121</v>
      </c>
      <c r="C22" s="8">
        <v>9052</v>
      </c>
      <c r="D22" s="8">
        <v>22285</v>
      </c>
      <c r="E22" s="8">
        <v>20334</v>
      </c>
      <c r="F22" s="8">
        <v>59942</v>
      </c>
      <c r="G22" s="8">
        <v>27030</v>
      </c>
      <c r="H22" s="8">
        <v>15341</v>
      </c>
      <c r="I22" s="8">
        <v>955</v>
      </c>
      <c r="J22" s="8">
        <v>1912</v>
      </c>
      <c r="K22" s="8">
        <f t="shared" si="76"/>
        <v>2262</v>
      </c>
      <c r="L22" s="8">
        <v>5400</v>
      </c>
      <c r="M22" s="8">
        <v>13683</v>
      </c>
      <c r="N22" s="8"/>
      <c r="O22" s="6">
        <v>179317</v>
      </c>
      <c r="P22" s="8">
        <v>58114</v>
      </c>
      <c r="Q22" s="8">
        <v>112828</v>
      </c>
      <c r="R22" s="8">
        <f t="shared" si="77"/>
        <v>170942</v>
      </c>
      <c r="S22" s="8">
        <f>8265+110</f>
        <v>8375</v>
      </c>
      <c r="T22" s="8">
        <v>24365</v>
      </c>
      <c r="U22" s="8">
        <v>7662</v>
      </c>
      <c r="W22" s="8" t="str">
        <f t="shared" ref="W22" si="80">IF((SUM(B22:M22)-O22)=0,"          OK",SUM(B22:M22)-O22)</f>
        <v xml:space="preserve">          OK</v>
      </c>
      <c r="X22" s="8" t="str">
        <f t="shared" si="78"/>
        <v xml:space="preserve">          OK</v>
      </c>
      <c r="Y22" s="8" t="str">
        <f t="shared" si="79"/>
        <v xml:space="preserve">          OK</v>
      </c>
    </row>
    <row r="23" spans="1:25" ht="28" customHeight="1" x14ac:dyDescent="0.2">
      <c r="A23" s="18" t="s">
        <v>141</v>
      </c>
      <c r="B23" s="8">
        <v>1119</v>
      </c>
      <c r="C23" s="8">
        <v>8989</v>
      </c>
      <c r="D23" s="8">
        <v>22292</v>
      </c>
      <c r="E23" s="8">
        <v>20333</v>
      </c>
      <c r="F23" s="8">
        <v>60688</v>
      </c>
      <c r="G23" s="8">
        <v>27097</v>
      </c>
      <c r="H23" s="8">
        <v>15531</v>
      </c>
      <c r="I23" s="8">
        <v>953</v>
      </c>
      <c r="J23" s="8">
        <v>1903</v>
      </c>
      <c r="K23" s="8">
        <f t="shared" ref="K23" si="81">U23-L23</f>
        <v>2186</v>
      </c>
      <c r="L23" s="8">
        <v>5400</v>
      </c>
      <c r="M23" s="8">
        <v>13654</v>
      </c>
      <c r="N23" s="8"/>
      <c r="O23" s="6">
        <v>180145</v>
      </c>
      <c r="P23" s="8">
        <v>57354</v>
      </c>
      <c r="Q23" s="8">
        <v>113760</v>
      </c>
      <c r="R23" s="8">
        <f t="shared" ref="R23" si="82">P23+Q23</f>
        <v>171114</v>
      </c>
      <c r="S23" s="8">
        <f>8919+112</f>
        <v>9031</v>
      </c>
      <c r="T23" s="8">
        <v>24398</v>
      </c>
      <c r="U23" s="8">
        <v>7586</v>
      </c>
      <c r="W23" s="8" t="str">
        <f t="shared" ref="W23" si="83">IF((SUM(B23:M23)-O23)=0,"          OK",SUM(B23:M23)-O23)</f>
        <v xml:space="preserve">          OK</v>
      </c>
      <c r="X23" s="8" t="str">
        <f t="shared" ref="X23" si="84">IF((SUM(P23:Q23)-R23)=0,"          OK",SUM(P23:Q23)-R23)</f>
        <v xml:space="preserve">          OK</v>
      </c>
      <c r="Y23" s="8" t="str">
        <f t="shared" ref="Y23" si="85">IF(P23+Q23+S23-O23=0,"          OK",P23+Q23+S23-O23)</f>
        <v xml:space="preserve">          OK</v>
      </c>
    </row>
    <row r="24" spans="1:25" ht="28" customHeight="1" x14ac:dyDescent="0.2">
      <c r="A24" s="18" t="s">
        <v>140</v>
      </c>
      <c r="B24" s="8">
        <v>1115</v>
      </c>
      <c r="C24" s="8">
        <v>9071</v>
      </c>
      <c r="D24" s="8">
        <v>22351</v>
      </c>
      <c r="E24" s="8">
        <v>20441</v>
      </c>
      <c r="F24" s="8">
        <v>61490</v>
      </c>
      <c r="G24" s="8">
        <v>27000</v>
      </c>
      <c r="H24" s="8">
        <v>15353</v>
      </c>
      <c r="I24" s="8">
        <v>960</v>
      </c>
      <c r="J24" s="8">
        <v>1898</v>
      </c>
      <c r="K24" s="8">
        <f t="shared" ref="K24" si="86">U24-L24</f>
        <v>2223</v>
      </c>
      <c r="L24" s="8">
        <v>5400</v>
      </c>
      <c r="M24" s="8">
        <v>13690</v>
      </c>
      <c r="N24" s="8"/>
      <c r="O24" s="6">
        <v>180992</v>
      </c>
      <c r="P24" s="8">
        <v>57357</v>
      </c>
      <c r="Q24" s="8">
        <v>113816</v>
      </c>
      <c r="R24" s="8">
        <f t="shared" ref="R24" si="87">P24+Q24</f>
        <v>171173</v>
      </c>
      <c r="S24" s="8">
        <f>9593+226</f>
        <v>9819</v>
      </c>
      <c r="T24" s="8">
        <v>24509</v>
      </c>
      <c r="U24" s="8">
        <v>7623</v>
      </c>
      <c r="W24" s="8" t="str">
        <f t="shared" ref="W24" si="88">IF((SUM(B24:M24)-O24)=0,"          OK",SUM(B24:M24)-O24)</f>
        <v xml:space="preserve">          OK</v>
      </c>
      <c r="X24" s="8" t="str">
        <f t="shared" ref="X24" si="89">IF((SUM(P24:Q24)-R24)=0,"          OK",SUM(P24:Q24)-R24)</f>
        <v xml:space="preserve">          OK</v>
      </c>
      <c r="Y24" s="8" t="str">
        <f t="shared" ref="Y24" si="90">IF(P24+Q24+S24-O24=0,"          OK",P24+Q24+S24-O24)</f>
        <v xml:space="preserve">          OK</v>
      </c>
    </row>
    <row r="25" spans="1:25" ht="28" customHeight="1" x14ac:dyDescent="0.2">
      <c r="A25" s="18" t="s">
        <v>139</v>
      </c>
      <c r="B25" s="8">
        <v>1109</v>
      </c>
      <c r="C25" s="8">
        <v>9070</v>
      </c>
      <c r="D25" s="8">
        <v>22252</v>
      </c>
      <c r="E25" s="8">
        <v>20156</v>
      </c>
      <c r="F25" s="8">
        <v>60617</v>
      </c>
      <c r="G25" s="8">
        <v>26968</v>
      </c>
      <c r="H25" s="8">
        <v>15272</v>
      </c>
      <c r="I25" s="8">
        <v>956</v>
      </c>
      <c r="J25" s="8">
        <v>1893</v>
      </c>
      <c r="K25" s="8">
        <f t="shared" ref="K25" si="91">U25-L25</f>
        <v>2300</v>
      </c>
      <c r="L25" s="8">
        <v>5400</v>
      </c>
      <c r="M25" s="8">
        <v>13701</v>
      </c>
      <c r="N25" s="8"/>
      <c r="O25" s="6">
        <v>179694</v>
      </c>
      <c r="P25" s="8">
        <v>57352</v>
      </c>
      <c r="Q25" s="8">
        <v>112644</v>
      </c>
      <c r="R25" s="8">
        <f t="shared" ref="R25" si="92">P25+Q25</f>
        <v>169996</v>
      </c>
      <c r="S25" s="8">
        <f>9481+217</f>
        <v>9698</v>
      </c>
      <c r="T25" s="8">
        <v>24228</v>
      </c>
      <c r="U25" s="8">
        <v>7700</v>
      </c>
      <c r="W25" s="8" t="str">
        <f t="shared" ref="W25" si="93">IF((SUM(B25:M25)-O25)=0,"          OK",SUM(B25:M25)-O25)</f>
        <v xml:space="preserve">          OK</v>
      </c>
      <c r="X25" s="8" t="str">
        <f t="shared" ref="X25" si="94">IF((SUM(P25:Q25)-R25)=0,"          OK",SUM(P25:Q25)-R25)</f>
        <v xml:space="preserve">          OK</v>
      </c>
      <c r="Y25" s="8" t="str">
        <f t="shared" ref="Y25" si="95">IF(P25+Q25+S25-O25=0,"          OK",P25+Q25+S25-O25)</f>
        <v xml:space="preserve">          OK</v>
      </c>
    </row>
    <row r="26" spans="1:25" ht="28" customHeight="1" x14ac:dyDescent="0.2">
      <c r="A26" s="18" t="s">
        <v>138</v>
      </c>
      <c r="B26" s="8">
        <v>1115</v>
      </c>
      <c r="C26" s="8">
        <v>9111</v>
      </c>
      <c r="D26" s="8">
        <v>22323</v>
      </c>
      <c r="E26" s="8">
        <v>20191</v>
      </c>
      <c r="F26" s="8">
        <v>60884</v>
      </c>
      <c r="G26" s="8">
        <v>26956</v>
      </c>
      <c r="H26" s="8">
        <v>15321</v>
      </c>
      <c r="I26" s="8">
        <v>958</v>
      </c>
      <c r="J26" s="8">
        <v>1890</v>
      </c>
      <c r="K26" s="8">
        <f t="shared" ref="K26" si="96">U26-L26</f>
        <v>2331</v>
      </c>
      <c r="L26" s="8">
        <v>5400</v>
      </c>
      <c r="M26" s="8">
        <v>13735</v>
      </c>
      <c r="N26" s="8"/>
      <c r="O26" s="6">
        <v>180215</v>
      </c>
      <c r="P26" s="8">
        <v>57357</v>
      </c>
      <c r="Q26" s="8">
        <v>112617</v>
      </c>
      <c r="R26" s="8">
        <f t="shared" ref="R26" si="97">P26+Q26</f>
        <v>169974</v>
      </c>
      <c r="S26" s="8">
        <f>10013+228</f>
        <v>10241</v>
      </c>
      <c r="T26" s="8">
        <v>24287</v>
      </c>
      <c r="U26" s="8">
        <v>7731</v>
      </c>
      <c r="W26" s="8" t="str">
        <f t="shared" ref="W26" si="98">IF((SUM(B26:M26)-O26)=0,"          OK",SUM(B26:M26)-O26)</f>
        <v xml:space="preserve">          OK</v>
      </c>
      <c r="X26" s="8" t="str">
        <f t="shared" ref="X26" si="99">IF((SUM(P26:Q26)-R26)=0,"          OK",SUM(P26:Q26)-R26)</f>
        <v xml:space="preserve">          OK</v>
      </c>
      <c r="Y26" s="8" t="str">
        <f t="shared" ref="Y26" si="100">IF(P26+Q26+S26-O26=0,"          OK",P26+Q26+S26-O26)</f>
        <v xml:space="preserve">          OK</v>
      </c>
    </row>
    <row r="27" spans="1:25" ht="28" customHeight="1" x14ac:dyDescent="0.2">
      <c r="A27" s="18" t="s">
        <v>137</v>
      </c>
      <c r="B27" s="8">
        <v>1110</v>
      </c>
      <c r="C27" s="8">
        <v>9199</v>
      </c>
      <c r="D27" s="8">
        <v>22313</v>
      </c>
      <c r="E27" s="8">
        <v>20153</v>
      </c>
      <c r="F27" s="8">
        <v>61165</v>
      </c>
      <c r="G27" s="8">
        <v>26931</v>
      </c>
      <c r="H27" s="8">
        <v>15318</v>
      </c>
      <c r="I27" s="8">
        <v>959</v>
      </c>
      <c r="J27" s="8">
        <v>1890</v>
      </c>
      <c r="K27" s="8">
        <f t="shared" ref="K27" si="101">U27-L27</f>
        <v>2332</v>
      </c>
      <c r="L27" s="8">
        <v>5400</v>
      </c>
      <c r="M27" s="8">
        <v>13747</v>
      </c>
      <c r="N27" s="8"/>
      <c r="O27" s="6">
        <v>180517</v>
      </c>
      <c r="P27" s="8">
        <v>57333</v>
      </c>
      <c r="Q27" s="8">
        <v>112704</v>
      </c>
      <c r="R27" s="8">
        <f t="shared" ref="R27" si="102">P27+Q27</f>
        <v>170037</v>
      </c>
      <c r="S27" s="8">
        <f>10152+328</f>
        <v>10480</v>
      </c>
      <c r="T27" s="8">
        <v>24290</v>
      </c>
      <c r="U27" s="8">
        <v>7732</v>
      </c>
      <c r="W27" s="8" t="str">
        <f t="shared" ref="W27" si="103">IF((SUM(B27:M27)-O27)=0,"          OK",SUM(B27:M27)-O27)</f>
        <v xml:space="preserve">          OK</v>
      </c>
      <c r="X27" s="8" t="str">
        <f t="shared" ref="X27" si="104">IF((SUM(P27:Q27)-R27)=0,"          OK",SUM(P27:Q27)-R27)</f>
        <v xml:space="preserve">          OK</v>
      </c>
      <c r="Y27" s="8" t="str">
        <f t="shared" ref="Y27" si="105">IF(P27+Q27+S27-O27=0,"          OK",P27+Q27+S27-O27)</f>
        <v xml:space="preserve">          OK</v>
      </c>
    </row>
    <row r="28" spans="1:25" ht="28" customHeight="1" x14ac:dyDescent="0.2">
      <c r="A28" s="18" t="s">
        <v>136</v>
      </c>
      <c r="B28" s="8">
        <v>1128</v>
      </c>
      <c r="C28" s="8">
        <v>9027</v>
      </c>
      <c r="D28" s="8">
        <v>22497</v>
      </c>
      <c r="E28" s="8">
        <v>20204</v>
      </c>
      <c r="F28" s="8">
        <v>61617</v>
      </c>
      <c r="G28" s="8">
        <v>26956</v>
      </c>
      <c r="H28" s="8">
        <v>15449</v>
      </c>
      <c r="I28" s="8">
        <v>961</v>
      </c>
      <c r="J28" s="8">
        <v>1885</v>
      </c>
      <c r="K28" s="8">
        <f t="shared" ref="K28" si="106">U28-L28</f>
        <v>2379</v>
      </c>
      <c r="L28" s="8">
        <v>5400</v>
      </c>
      <c r="M28" s="8">
        <v>13935</v>
      </c>
      <c r="N28" s="8"/>
      <c r="O28" s="6">
        <v>181438</v>
      </c>
      <c r="P28" s="8">
        <v>58034</v>
      </c>
      <c r="Q28" s="8">
        <v>113040</v>
      </c>
      <c r="R28" s="8">
        <f t="shared" ref="R28" si="107">P28+Q28</f>
        <v>171074</v>
      </c>
      <c r="S28" s="8">
        <f>10049+315</f>
        <v>10364</v>
      </c>
      <c r="T28" s="8">
        <v>24347</v>
      </c>
      <c r="U28" s="8">
        <v>7779</v>
      </c>
      <c r="W28" s="8" t="str">
        <f t="shared" ref="W28" si="108">IF((SUM(B28:M28)-O28)=0,"          OK",SUM(B28:M28)-O28)</f>
        <v xml:space="preserve">          OK</v>
      </c>
      <c r="X28" s="8" t="str">
        <f t="shared" ref="X28" si="109">IF((SUM(P28:Q28)-R28)=0,"          OK",SUM(P28:Q28)-R28)</f>
        <v xml:space="preserve">          OK</v>
      </c>
      <c r="Y28" s="8" t="str">
        <f t="shared" ref="Y28" si="110">IF(P28+Q28+S28-O28=0,"          OK",P28+Q28+S28-O28)</f>
        <v xml:space="preserve">          OK</v>
      </c>
    </row>
    <row r="29" spans="1:25" ht="28" customHeight="1" x14ac:dyDescent="0.2">
      <c r="A29" s="18" t="s">
        <v>135</v>
      </c>
      <c r="B29" s="8">
        <v>1132</v>
      </c>
      <c r="C29" s="8">
        <v>9050</v>
      </c>
      <c r="D29" s="8">
        <v>22588</v>
      </c>
      <c r="E29" s="8">
        <v>20221</v>
      </c>
      <c r="F29" s="8">
        <v>61704</v>
      </c>
      <c r="G29" s="8">
        <v>26980</v>
      </c>
      <c r="H29" s="8">
        <v>15529</v>
      </c>
      <c r="I29" s="8">
        <v>961</v>
      </c>
      <c r="J29" s="8">
        <v>1877</v>
      </c>
      <c r="K29" s="8">
        <f t="shared" ref="K29" si="111">U29-L29</f>
        <v>2391</v>
      </c>
      <c r="L29" s="8">
        <v>5400</v>
      </c>
      <c r="M29" s="8">
        <v>13978</v>
      </c>
      <c r="N29" s="8"/>
      <c r="O29" s="6">
        <v>181811</v>
      </c>
      <c r="P29" s="8">
        <v>57840</v>
      </c>
      <c r="Q29" s="8">
        <v>113290</v>
      </c>
      <c r="R29" s="8">
        <f t="shared" ref="R29" si="112">P29+Q29</f>
        <v>171130</v>
      </c>
      <c r="S29" s="8">
        <f>10347+334</f>
        <v>10681</v>
      </c>
      <c r="T29" s="8">
        <v>24390</v>
      </c>
      <c r="U29" s="8">
        <v>7791</v>
      </c>
      <c r="W29" s="8" t="str">
        <f t="shared" ref="W29" si="113">IF((SUM(B29:M29)-O29)=0,"          OK",SUM(B29:M29)-O29)</f>
        <v xml:space="preserve">          OK</v>
      </c>
      <c r="X29" s="8" t="str">
        <f t="shared" ref="X29" si="114">IF((SUM(P29:Q29)-R29)=0,"          OK",SUM(P29:Q29)-R29)</f>
        <v xml:space="preserve">          OK</v>
      </c>
      <c r="Y29" s="8" t="str">
        <f t="shared" ref="Y29" si="115">IF(P29+Q29+S29-O29=0,"          OK",P29+Q29+S29-O29)</f>
        <v xml:space="preserve">          OK</v>
      </c>
    </row>
    <row r="30" spans="1:25" ht="28" customHeight="1" x14ac:dyDescent="0.2">
      <c r="A30" s="18" t="s">
        <v>134</v>
      </c>
      <c r="B30" s="8">
        <v>1134</v>
      </c>
      <c r="C30" s="8">
        <v>9091</v>
      </c>
      <c r="D30" s="8">
        <v>22693</v>
      </c>
      <c r="E30" s="8">
        <v>20146</v>
      </c>
      <c r="F30" s="8">
        <v>61781</v>
      </c>
      <c r="G30" s="8">
        <v>26940</v>
      </c>
      <c r="H30" s="8">
        <v>15523</v>
      </c>
      <c r="I30" s="8">
        <v>961</v>
      </c>
      <c r="J30" s="8">
        <v>1870</v>
      </c>
      <c r="K30" s="8">
        <f t="shared" ref="K30" si="116">U30-L30</f>
        <v>2446</v>
      </c>
      <c r="L30" s="8">
        <v>5400</v>
      </c>
      <c r="M30" s="8">
        <v>14028</v>
      </c>
      <c r="N30" s="8"/>
      <c r="O30" s="6">
        <v>182013</v>
      </c>
      <c r="P30" s="8">
        <v>57492</v>
      </c>
      <c r="Q30" s="8">
        <v>113760</v>
      </c>
      <c r="R30" s="8">
        <f t="shared" ref="R30" si="117">P30+Q30</f>
        <v>171252</v>
      </c>
      <c r="S30" s="8">
        <f>10352+409</f>
        <v>10761</v>
      </c>
      <c r="T30" s="8">
        <v>24418</v>
      </c>
      <c r="U30" s="8">
        <v>7846</v>
      </c>
      <c r="W30" s="8" t="str">
        <f t="shared" ref="W30" si="118">IF((SUM(B30:M30)-O30)=0,"          OK",SUM(B30:M30)-O30)</f>
        <v xml:space="preserve">          OK</v>
      </c>
      <c r="X30" s="8" t="str">
        <f t="shared" ref="X30" si="119">IF((SUM(P30:Q30)-R30)=0,"          OK",SUM(P30:Q30)-R30)</f>
        <v xml:space="preserve">          OK</v>
      </c>
      <c r="Y30" s="8" t="str">
        <f t="shared" ref="Y30" si="120">IF(P30+Q30+S30-O30=0,"          OK",P30+Q30+S30-O30)</f>
        <v xml:space="preserve">          OK</v>
      </c>
    </row>
    <row r="31" spans="1:25" ht="28" customHeight="1" x14ac:dyDescent="0.2">
      <c r="A31" s="18" t="s">
        <v>133</v>
      </c>
      <c r="B31" s="8">
        <v>1138</v>
      </c>
      <c r="C31" s="8">
        <v>8855</v>
      </c>
      <c r="D31" s="8">
        <v>22598</v>
      </c>
      <c r="E31" s="8">
        <v>20125</v>
      </c>
      <c r="F31" s="8">
        <v>61696</v>
      </c>
      <c r="G31" s="8">
        <v>26786</v>
      </c>
      <c r="H31" s="8">
        <v>15521</v>
      </c>
      <c r="I31" s="8">
        <v>961</v>
      </c>
      <c r="J31" s="8">
        <v>1869</v>
      </c>
      <c r="K31" s="8">
        <f t="shared" ref="K31" si="121">U31-L31</f>
        <v>2511</v>
      </c>
      <c r="L31" s="8">
        <v>5400</v>
      </c>
      <c r="M31" s="8">
        <v>14054</v>
      </c>
      <c r="N31" s="8"/>
      <c r="O31" s="6">
        <v>181514</v>
      </c>
      <c r="P31" s="8">
        <v>57410</v>
      </c>
      <c r="Q31" s="8">
        <v>114162</v>
      </c>
      <c r="R31" s="8">
        <f t="shared" ref="R31" si="122">P31+Q31</f>
        <v>171572</v>
      </c>
      <c r="S31" s="8">
        <f>9642+300</f>
        <v>9942</v>
      </c>
      <c r="T31" s="8">
        <v>24380</v>
      </c>
      <c r="U31" s="8">
        <v>7911</v>
      </c>
      <c r="W31" s="8" t="str">
        <f t="shared" ref="W31" si="123">IF((SUM(B31:M31)-O31)=0,"          OK",SUM(B31:M31)-O31)</f>
        <v xml:space="preserve">          OK</v>
      </c>
      <c r="X31" s="8" t="str">
        <f t="shared" ref="X31" si="124">IF((SUM(P31:Q31)-R31)=0,"          OK",SUM(P31:Q31)-R31)</f>
        <v xml:space="preserve">          OK</v>
      </c>
      <c r="Y31" s="8" t="str">
        <f t="shared" ref="Y31" si="125">IF(P31+Q31+S31-O31=0,"          OK",P31+Q31+S31-O31)</f>
        <v xml:space="preserve">          OK</v>
      </c>
    </row>
    <row r="32" spans="1:25" ht="28" customHeight="1" x14ac:dyDescent="0.2">
      <c r="A32" s="18" t="s">
        <v>132</v>
      </c>
      <c r="B32" s="8">
        <v>1133</v>
      </c>
      <c r="C32" s="8">
        <v>8803</v>
      </c>
      <c r="D32" s="8">
        <v>22596</v>
      </c>
      <c r="E32" s="8">
        <v>20008</v>
      </c>
      <c r="F32" s="8">
        <v>61960</v>
      </c>
      <c r="G32" s="8">
        <v>26787</v>
      </c>
      <c r="H32" s="8">
        <v>15587</v>
      </c>
      <c r="I32" s="8">
        <v>958</v>
      </c>
      <c r="J32" s="8">
        <v>1866</v>
      </c>
      <c r="K32" s="8">
        <f t="shared" ref="K32" si="126">U32-L32</f>
        <v>2498</v>
      </c>
      <c r="L32" s="8">
        <v>5400</v>
      </c>
      <c r="M32" s="8">
        <v>14076</v>
      </c>
      <c r="N32" s="8"/>
      <c r="O32" s="6">
        <v>181672</v>
      </c>
      <c r="P32" s="8">
        <v>57365</v>
      </c>
      <c r="Q32" s="8">
        <v>114243</v>
      </c>
      <c r="R32" s="8">
        <f t="shared" ref="R32" si="127">P32+Q32</f>
        <v>171608</v>
      </c>
      <c r="S32" s="8">
        <f>9748+316</f>
        <v>10064</v>
      </c>
      <c r="T32" s="8">
        <v>24343</v>
      </c>
      <c r="U32" s="8">
        <v>7898</v>
      </c>
      <c r="W32" s="8" t="str">
        <f t="shared" ref="W32" si="128">IF((SUM(B32:M32)-O32)=0,"          OK",SUM(B32:M32)-O32)</f>
        <v xml:space="preserve">          OK</v>
      </c>
      <c r="X32" s="8" t="str">
        <f t="shared" ref="X32" si="129">IF((SUM(P32:Q32)-R32)=0,"          OK",SUM(P32:Q32)-R32)</f>
        <v xml:space="preserve">          OK</v>
      </c>
      <c r="Y32" s="8" t="str">
        <f t="shared" ref="Y32" si="130">IF(P32+Q32+S32-O32=0,"          OK",P32+Q32+S32-O32)</f>
        <v xml:space="preserve">          OK</v>
      </c>
    </row>
    <row r="33" spans="1:29" ht="28" customHeight="1" x14ac:dyDescent="0.2">
      <c r="A33" s="18" t="s">
        <v>131</v>
      </c>
      <c r="B33" s="8">
        <v>1132</v>
      </c>
      <c r="C33" s="8">
        <v>8723</v>
      </c>
      <c r="D33" s="8">
        <v>22644</v>
      </c>
      <c r="E33" s="8">
        <v>19884</v>
      </c>
      <c r="F33" s="8">
        <v>62019</v>
      </c>
      <c r="G33" s="8">
        <v>26703</v>
      </c>
      <c r="H33" s="8">
        <v>15526</v>
      </c>
      <c r="I33" s="8">
        <v>958</v>
      </c>
      <c r="J33" s="8">
        <v>1863</v>
      </c>
      <c r="K33" s="8">
        <f t="shared" ref="K33" si="131">U33-L33</f>
        <v>2510</v>
      </c>
      <c r="L33" s="8">
        <v>5400</v>
      </c>
      <c r="M33" s="8">
        <v>14021</v>
      </c>
      <c r="N33" s="8"/>
      <c r="O33" s="6">
        <v>181383</v>
      </c>
      <c r="P33" s="8">
        <v>57269</v>
      </c>
      <c r="Q33" s="8">
        <v>114407</v>
      </c>
      <c r="R33" s="8">
        <f t="shared" ref="R33" si="132">P33+Q33</f>
        <v>171676</v>
      </c>
      <c r="S33" s="8">
        <f>9340+367</f>
        <v>9707</v>
      </c>
      <c r="T33" s="8">
        <v>24292</v>
      </c>
      <c r="U33" s="8">
        <v>7910</v>
      </c>
      <c r="W33" s="8" t="str">
        <f t="shared" ref="W33" si="133">IF((SUM(B33:M33)-O33)=0,"          OK",SUM(B33:M33)-O33)</f>
        <v xml:space="preserve">          OK</v>
      </c>
      <c r="X33" s="8" t="str">
        <f t="shared" ref="X33" si="134">IF((SUM(P33:Q33)-R33)=0,"          OK",SUM(P33:Q33)-R33)</f>
        <v xml:space="preserve">          OK</v>
      </c>
      <c r="Y33" s="8" t="str">
        <f t="shared" ref="Y33" si="135">IF(P33+Q33+S33-O33=0,"          OK",P33+Q33+S33-O33)</f>
        <v xml:space="preserve">          OK</v>
      </c>
    </row>
    <row r="34" spans="1:29" ht="28" customHeight="1" x14ac:dyDescent="0.2">
      <c r="A34" s="18" t="s">
        <v>130</v>
      </c>
      <c r="B34" s="8">
        <v>1136</v>
      </c>
      <c r="C34" s="8">
        <v>8542</v>
      </c>
      <c r="D34" s="8">
        <v>22428</v>
      </c>
      <c r="E34" s="8">
        <v>20023</v>
      </c>
      <c r="F34" s="8">
        <v>61919</v>
      </c>
      <c r="G34" s="8">
        <v>26631</v>
      </c>
      <c r="H34" s="8">
        <v>15526</v>
      </c>
      <c r="I34" s="8">
        <v>970</v>
      </c>
      <c r="J34" s="8">
        <v>1847</v>
      </c>
      <c r="K34" s="8">
        <f t="shared" ref="K34" si="136">U34-L34</f>
        <v>2515</v>
      </c>
      <c r="L34" s="8">
        <v>5400</v>
      </c>
      <c r="M34" s="8">
        <v>13970</v>
      </c>
      <c r="N34" s="8"/>
      <c r="O34" s="6">
        <v>180907</v>
      </c>
      <c r="P34" s="8">
        <v>57863</v>
      </c>
      <c r="Q34" s="8">
        <v>114827</v>
      </c>
      <c r="R34" s="8">
        <f t="shared" ref="R34" si="137">P34+Q34</f>
        <v>172690</v>
      </c>
      <c r="S34" s="8">
        <f>8107+110</f>
        <v>8217</v>
      </c>
      <c r="T34" s="8">
        <v>24130</v>
      </c>
      <c r="U34" s="8">
        <v>7915</v>
      </c>
      <c r="W34" s="8" t="str">
        <f t="shared" ref="W34" si="138">IF((SUM(B34:M34)-O34)=0,"          OK",SUM(B34:M34)-O34)</f>
        <v xml:space="preserve">          OK</v>
      </c>
      <c r="X34" s="8" t="str">
        <f t="shared" ref="X34" si="139">IF((SUM(P34:Q34)-R34)=0,"          OK",SUM(P34:Q34)-R34)</f>
        <v xml:space="preserve">          OK</v>
      </c>
      <c r="Y34" s="8" t="str">
        <f t="shared" ref="Y34" si="140">IF(P34+Q34+S34-O34=0,"          OK",P34+Q34+S34-O34)</f>
        <v xml:space="preserve">          OK</v>
      </c>
    </row>
    <row r="35" spans="1:29" ht="28" customHeight="1" x14ac:dyDescent="0.2">
      <c r="A35" s="18" t="s">
        <v>129</v>
      </c>
      <c r="B35" s="8">
        <v>1136</v>
      </c>
      <c r="C35" s="8">
        <v>8591</v>
      </c>
      <c r="D35" s="8">
        <v>22474</v>
      </c>
      <c r="E35" s="8">
        <v>20032</v>
      </c>
      <c r="F35" s="8">
        <v>62143</v>
      </c>
      <c r="G35" s="8">
        <v>26904</v>
      </c>
      <c r="H35" s="8">
        <v>15716</v>
      </c>
      <c r="I35" s="8">
        <v>968</v>
      </c>
      <c r="J35" s="8">
        <v>1850</v>
      </c>
      <c r="K35" s="8">
        <f t="shared" ref="K35" si="141">U35-L35</f>
        <v>2354</v>
      </c>
      <c r="L35" s="8">
        <v>5400</v>
      </c>
      <c r="M35" s="8">
        <v>13919</v>
      </c>
      <c r="N35" s="8"/>
      <c r="O35" s="6">
        <v>181487</v>
      </c>
      <c r="P35" s="8">
        <v>57125</v>
      </c>
      <c r="Q35" s="8">
        <v>115669</v>
      </c>
      <c r="R35" s="8">
        <f t="shared" ref="R35" si="142">P35+Q35</f>
        <v>172794</v>
      </c>
      <c r="S35" s="8">
        <f>8541+152</f>
        <v>8693</v>
      </c>
      <c r="T35" s="8">
        <v>24195</v>
      </c>
      <c r="U35" s="8">
        <v>7754</v>
      </c>
      <c r="W35" s="8" t="str">
        <f t="shared" ref="W35" si="143">IF((SUM(B35:M35)-O35)=0,"          OK",SUM(B35:M35)-O35)</f>
        <v xml:space="preserve">          OK</v>
      </c>
      <c r="X35" s="8" t="str">
        <f t="shared" ref="X35" si="144">IF((SUM(P35:Q35)-R35)=0,"          OK",SUM(P35:Q35)-R35)</f>
        <v xml:space="preserve">          OK</v>
      </c>
      <c r="Y35" s="8" t="str">
        <f t="shared" ref="Y35" si="145">IF(P35+Q35+S35-O35=0,"          OK",P35+Q35+S35-O35)</f>
        <v xml:space="preserve">          OK</v>
      </c>
    </row>
    <row r="36" spans="1:29" ht="28" customHeight="1" x14ac:dyDescent="0.2">
      <c r="A36" s="18" t="s">
        <v>128</v>
      </c>
      <c r="B36" s="8">
        <v>1134</v>
      </c>
      <c r="C36" s="8">
        <v>8674</v>
      </c>
      <c r="D36" s="8">
        <v>22663</v>
      </c>
      <c r="E36" s="8">
        <v>19976</v>
      </c>
      <c r="F36" s="8">
        <v>61935</v>
      </c>
      <c r="G36" s="8">
        <v>26830</v>
      </c>
      <c r="H36" s="8">
        <v>15527</v>
      </c>
      <c r="I36" s="8">
        <v>965</v>
      </c>
      <c r="J36" s="8">
        <v>1856</v>
      </c>
      <c r="K36" s="8">
        <f t="shared" ref="K36" si="146">U36-L36</f>
        <v>2389</v>
      </c>
      <c r="L36" s="8">
        <v>5400</v>
      </c>
      <c r="M36" s="8">
        <v>13887</v>
      </c>
      <c r="N36" s="8"/>
      <c r="O36" s="6">
        <v>181236</v>
      </c>
      <c r="P36" s="8">
        <v>56761</v>
      </c>
      <c r="Q36" s="8">
        <v>115592</v>
      </c>
      <c r="R36" s="8">
        <f t="shared" ref="R36" si="147">P36+Q36</f>
        <v>172353</v>
      </c>
      <c r="S36" s="8">
        <f>8726+157</f>
        <v>8883</v>
      </c>
      <c r="T36" s="8">
        <v>24127</v>
      </c>
      <c r="U36" s="8">
        <v>7789</v>
      </c>
      <c r="W36" s="8" t="str">
        <f t="shared" ref="W36" si="148">IF((SUM(B36:M36)-O36)=0,"          OK",SUM(B36:M36)-O36)</f>
        <v xml:space="preserve">          OK</v>
      </c>
      <c r="X36" s="8" t="str">
        <f t="shared" ref="X36" si="149">IF((SUM(P36:Q36)-R36)=0,"          OK",SUM(P36:Q36)-R36)</f>
        <v xml:space="preserve">          OK</v>
      </c>
      <c r="Y36" s="8" t="str">
        <f t="shared" ref="Y36" si="150">IF(P36+Q36+S36-O36=0,"          OK",P36+Q36+S36-O36)</f>
        <v xml:space="preserve">          OK</v>
      </c>
    </row>
    <row r="37" spans="1:29" ht="28" customHeight="1" x14ac:dyDescent="0.2">
      <c r="A37" s="18" t="s">
        <v>127</v>
      </c>
      <c r="B37" s="8">
        <v>1135</v>
      </c>
      <c r="C37" s="8">
        <v>8652</v>
      </c>
      <c r="D37" s="8">
        <v>22534</v>
      </c>
      <c r="E37" s="8">
        <v>19773</v>
      </c>
      <c r="F37" s="8">
        <v>61645</v>
      </c>
      <c r="G37" s="8">
        <v>26857</v>
      </c>
      <c r="H37" s="8">
        <v>15545</v>
      </c>
      <c r="I37" s="8">
        <v>967</v>
      </c>
      <c r="J37" s="8">
        <v>1838</v>
      </c>
      <c r="K37" s="8">
        <f t="shared" ref="K37" si="151">U37-L37</f>
        <v>2440</v>
      </c>
      <c r="L37" s="8">
        <v>5400</v>
      </c>
      <c r="M37" s="8">
        <v>13984</v>
      </c>
      <c r="N37" s="8"/>
      <c r="O37" s="6">
        <v>180770</v>
      </c>
      <c r="P37" s="8">
        <v>56751</v>
      </c>
      <c r="Q37" s="8">
        <v>115021</v>
      </c>
      <c r="R37" s="8">
        <f t="shared" ref="R37" si="152">P37+Q37</f>
        <v>171772</v>
      </c>
      <c r="S37" s="8">
        <f>8784+214</f>
        <v>8998</v>
      </c>
      <c r="T37" s="8">
        <v>23924</v>
      </c>
      <c r="U37" s="8">
        <v>7840</v>
      </c>
      <c r="W37" s="8" t="str">
        <f t="shared" ref="W37" si="153">IF((SUM(B37:M37)-O37)=0,"          OK",SUM(B37:M37)-O37)</f>
        <v xml:space="preserve">          OK</v>
      </c>
      <c r="X37" s="8" t="str">
        <f t="shared" ref="X37" si="154">IF((SUM(P37:Q37)-R37)=0,"          OK",SUM(P37:Q37)-R37)</f>
        <v xml:space="preserve">          OK</v>
      </c>
      <c r="Y37" s="8" t="str">
        <f t="shared" ref="Y37" si="155">IF(P37+Q37+S37-O37=0,"          OK",P37+Q37+S37-O37)</f>
        <v xml:space="preserve">          OK</v>
      </c>
    </row>
    <row r="38" spans="1:29" ht="28" customHeight="1" x14ac:dyDescent="0.2">
      <c r="A38" s="18" t="s">
        <v>126</v>
      </c>
      <c r="B38" s="8">
        <v>1132</v>
      </c>
      <c r="C38" s="8">
        <v>8707</v>
      </c>
      <c r="D38" s="8">
        <v>22577</v>
      </c>
      <c r="E38" s="8">
        <v>19876</v>
      </c>
      <c r="F38" s="8">
        <v>62066</v>
      </c>
      <c r="G38" s="8">
        <v>26941</v>
      </c>
      <c r="H38" s="8">
        <v>15612</v>
      </c>
      <c r="I38" s="8">
        <v>966</v>
      </c>
      <c r="J38" s="8">
        <v>1837</v>
      </c>
      <c r="K38" s="8">
        <f t="shared" ref="K38" si="156">U38-L38</f>
        <v>2474</v>
      </c>
      <c r="L38" s="8">
        <v>5400</v>
      </c>
      <c r="M38" s="8">
        <v>14008</v>
      </c>
      <c r="N38" s="8"/>
      <c r="O38" s="6">
        <v>181596</v>
      </c>
      <c r="P38" s="8">
        <v>56706</v>
      </c>
      <c r="Q38" s="8">
        <v>115221</v>
      </c>
      <c r="R38" s="8">
        <f t="shared" ref="R38" si="157">P38+Q38</f>
        <v>171927</v>
      </c>
      <c r="S38" s="8">
        <f>9413+256</f>
        <v>9669</v>
      </c>
      <c r="T38" s="8">
        <v>24070</v>
      </c>
      <c r="U38" s="8">
        <v>7874</v>
      </c>
      <c r="W38" s="8" t="str">
        <f t="shared" ref="W38" si="158">IF((SUM(B38:M38)-O38)=0,"          OK",SUM(B38:M38)-O38)</f>
        <v xml:space="preserve">          OK</v>
      </c>
      <c r="X38" s="8" t="str">
        <f t="shared" ref="X38" si="159">IF((SUM(P38:Q38)-R38)=0,"          OK",SUM(P38:Q38)-R38)</f>
        <v xml:space="preserve">          OK</v>
      </c>
      <c r="Y38" s="8" t="str">
        <f t="shared" ref="Y38" si="160">IF(P38+Q38+S38-O38=0,"          OK",P38+Q38+S38-O38)</f>
        <v xml:space="preserve">          OK</v>
      </c>
    </row>
    <row r="39" spans="1:29" ht="28" customHeight="1" x14ac:dyDescent="0.2">
      <c r="A39" s="18" t="s">
        <v>125</v>
      </c>
      <c r="B39" s="8">
        <v>1127</v>
      </c>
      <c r="C39" s="8">
        <v>8816</v>
      </c>
      <c r="D39" s="8">
        <v>22621</v>
      </c>
      <c r="E39" s="8">
        <v>19866</v>
      </c>
      <c r="F39" s="8">
        <v>62443</v>
      </c>
      <c r="G39" s="8">
        <v>26931</v>
      </c>
      <c r="H39" s="8">
        <v>15638</v>
      </c>
      <c r="I39" s="8">
        <v>969</v>
      </c>
      <c r="J39" s="8">
        <v>1840</v>
      </c>
      <c r="K39" s="8">
        <f t="shared" ref="K39" si="161">U39-L39</f>
        <v>2470</v>
      </c>
      <c r="L39" s="8">
        <v>5400</v>
      </c>
      <c r="M39" s="8">
        <v>14019</v>
      </c>
      <c r="N39" s="8"/>
      <c r="O39" s="6">
        <v>182140</v>
      </c>
      <c r="P39" s="8">
        <v>56656</v>
      </c>
      <c r="Q39" s="8">
        <v>115479</v>
      </c>
      <c r="R39" s="8">
        <f t="shared" ref="R39" si="162">P39+Q39</f>
        <v>172135</v>
      </c>
      <c r="S39" s="8">
        <f>9595+410</f>
        <v>10005</v>
      </c>
      <c r="T39" s="8">
        <v>24124</v>
      </c>
      <c r="U39" s="8">
        <v>7870</v>
      </c>
      <c r="W39" s="8" t="str">
        <f t="shared" ref="W39" si="163">IF((SUM(B39:M39)-O39)=0,"          OK",SUM(B39:M39)-O39)</f>
        <v xml:space="preserve">          OK</v>
      </c>
      <c r="X39" s="8" t="str">
        <f t="shared" ref="X39" si="164">IF((SUM(P39:Q39)-R39)=0,"          OK",SUM(P39:Q39)-R39)</f>
        <v xml:space="preserve">          OK</v>
      </c>
      <c r="Y39" s="8" t="str">
        <f t="shared" ref="Y39" si="165">IF(P39+Q39+S39-O39=0,"          OK",P39+Q39+S39-O39)</f>
        <v xml:space="preserve">          OK</v>
      </c>
    </row>
    <row r="40" spans="1:29" ht="28" customHeight="1" x14ac:dyDescent="0.2">
      <c r="A40" s="18" t="s">
        <v>124</v>
      </c>
      <c r="B40" s="8">
        <v>1130</v>
      </c>
      <c r="C40" s="8">
        <v>8568</v>
      </c>
      <c r="D40" s="8">
        <v>22727</v>
      </c>
      <c r="E40" s="8">
        <v>19910</v>
      </c>
      <c r="F40" s="8">
        <v>62605</v>
      </c>
      <c r="G40" s="8">
        <v>27097</v>
      </c>
      <c r="H40" s="8">
        <v>15724</v>
      </c>
      <c r="I40" s="8">
        <v>969</v>
      </c>
      <c r="J40" s="8">
        <v>1828</v>
      </c>
      <c r="K40" s="8">
        <f t="shared" ref="K40" si="166">U40-L40</f>
        <v>2508</v>
      </c>
      <c r="L40" s="8">
        <v>5400</v>
      </c>
      <c r="M40" s="8">
        <v>14104</v>
      </c>
      <c r="N40" s="8"/>
      <c r="O40" s="6">
        <v>182570</v>
      </c>
      <c r="P40" s="8">
        <v>57304</v>
      </c>
      <c r="Q40" s="8">
        <v>115641</v>
      </c>
      <c r="R40" s="8">
        <f t="shared" ref="R40" si="167">P40+Q40</f>
        <v>172945</v>
      </c>
      <c r="S40" s="8">
        <f>9280+345</f>
        <v>9625</v>
      </c>
      <c r="T40" s="8">
        <v>24118</v>
      </c>
      <c r="U40" s="8">
        <v>7908</v>
      </c>
      <c r="W40" s="8" t="str">
        <f t="shared" ref="W40" si="168">IF((SUM(B40:M40)-O40)=0,"          OK",SUM(B40:M40)-O40)</f>
        <v xml:space="preserve">          OK</v>
      </c>
      <c r="X40" s="8" t="str">
        <f t="shared" ref="X40" si="169">IF((SUM(P40:Q40)-R40)=0,"          OK",SUM(P40:Q40)-R40)</f>
        <v xml:space="preserve">          OK</v>
      </c>
      <c r="Y40" s="8" t="str">
        <f t="shared" ref="Y40" si="170">IF(P40+Q40+S40-O40=0,"          OK",P40+Q40+S40-O40)</f>
        <v xml:space="preserve">          OK</v>
      </c>
    </row>
    <row r="41" spans="1:29" ht="28" customHeight="1" x14ac:dyDescent="0.2">
      <c r="A41" s="18" t="s">
        <v>123</v>
      </c>
      <c r="B41" s="8">
        <v>1130</v>
      </c>
      <c r="C41" s="8">
        <v>8586</v>
      </c>
      <c r="D41" s="8">
        <v>22766</v>
      </c>
      <c r="E41" s="8">
        <v>19881</v>
      </c>
      <c r="F41" s="8">
        <v>62908</v>
      </c>
      <c r="G41" s="8">
        <v>27202</v>
      </c>
      <c r="H41" s="8">
        <v>15814</v>
      </c>
      <c r="I41" s="8">
        <v>966</v>
      </c>
      <c r="J41" s="8">
        <v>1822</v>
      </c>
      <c r="K41" s="8">
        <f t="shared" ref="K41" si="171">U41-L41</f>
        <v>2527</v>
      </c>
      <c r="L41" s="8">
        <v>5400</v>
      </c>
      <c r="M41" s="8">
        <v>14133</v>
      </c>
      <c r="N41" s="8"/>
      <c r="O41" s="6">
        <v>183135</v>
      </c>
      <c r="P41" s="8">
        <v>56987</v>
      </c>
      <c r="Q41" s="8">
        <v>116070</v>
      </c>
      <c r="R41" s="8">
        <f t="shared" ref="R41" si="172">P41+Q41</f>
        <v>173057</v>
      </c>
      <c r="S41" s="8">
        <f>9721+357</f>
        <v>10078</v>
      </c>
      <c r="T41" s="8">
        <v>24181</v>
      </c>
      <c r="U41" s="8">
        <v>7927</v>
      </c>
      <c r="W41" s="8" t="str">
        <f t="shared" ref="W41" si="173">IF((SUM(B41:M41)-O41)=0,"          OK",SUM(B41:M41)-O41)</f>
        <v xml:space="preserve">          OK</v>
      </c>
      <c r="X41" s="8" t="str">
        <f t="shared" ref="X41" si="174">IF((SUM(P41:Q41)-R41)=0,"          OK",SUM(P41:Q41)-R41)</f>
        <v xml:space="preserve">          OK</v>
      </c>
      <c r="Y41" s="8" t="str">
        <f t="shared" ref="Y41" si="175">IF(P41+Q41+S41-O41=0,"          OK",P41+Q41+S41-O41)</f>
        <v xml:space="preserve">          OK</v>
      </c>
    </row>
    <row r="42" spans="1:29" ht="28" customHeight="1" x14ac:dyDescent="0.2">
      <c r="A42" s="18" t="s">
        <v>122</v>
      </c>
      <c r="B42" s="8">
        <v>1133</v>
      </c>
      <c r="C42" s="8">
        <v>8631</v>
      </c>
      <c r="D42" s="8">
        <v>22807</v>
      </c>
      <c r="E42" s="8">
        <v>19957</v>
      </c>
      <c r="F42" s="8">
        <v>62795</v>
      </c>
      <c r="G42" s="8">
        <v>27187</v>
      </c>
      <c r="H42" s="8">
        <v>15848</v>
      </c>
      <c r="I42" s="8">
        <v>965</v>
      </c>
      <c r="J42" s="8">
        <v>1817</v>
      </c>
      <c r="K42" s="8">
        <f t="shared" ref="K42" si="176">U42-L42</f>
        <v>2589</v>
      </c>
      <c r="L42" s="8">
        <v>5400</v>
      </c>
      <c r="M42" s="8">
        <v>14148</v>
      </c>
      <c r="N42" s="8"/>
      <c r="O42" s="6">
        <v>183277</v>
      </c>
      <c r="P42" s="8">
        <v>56750</v>
      </c>
      <c r="Q42" s="8">
        <v>116365</v>
      </c>
      <c r="R42" s="8">
        <f t="shared" ref="R42" si="177">P42+Q42</f>
        <v>173115</v>
      </c>
      <c r="S42" s="8">
        <f>9777+385</f>
        <v>10162</v>
      </c>
      <c r="T42" s="8">
        <v>24211</v>
      </c>
      <c r="U42" s="8">
        <v>7989</v>
      </c>
      <c r="W42" s="8" t="str">
        <f t="shared" ref="W42" si="178">IF((SUM(B42:M42)-O42)=0,"          OK",SUM(B42:M42)-O42)</f>
        <v xml:space="preserve">          OK</v>
      </c>
      <c r="X42" s="8" t="str">
        <f t="shared" ref="X42" si="179">IF((SUM(P42:Q42)-R42)=0,"          OK",SUM(P42:Q42)-R42)</f>
        <v xml:space="preserve">          OK</v>
      </c>
      <c r="Y42" s="8" t="str">
        <f t="shared" ref="Y42" si="180">IF(P42+Q42+S42-O42=0,"          OK",P42+Q42+S42-O42)</f>
        <v xml:space="preserve">          OK</v>
      </c>
    </row>
    <row r="43" spans="1:29" ht="28" customHeight="1" x14ac:dyDescent="0.2">
      <c r="A43" s="18" t="s">
        <v>121</v>
      </c>
      <c r="B43" s="8">
        <v>1121</v>
      </c>
      <c r="C43" s="8">
        <v>8514</v>
      </c>
      <c r="D43" s="8">
        <v>22790</v>
      </c>
      <c r="E43" s="8">
        <v>19931</v>
      </c>
      <c r="F43" s="8">
        <v>62614</v>
      </c>
      <c r="G43" s="8">
        <v>27115</v>
      </c>
      <c r="H43" s="8">
        <v>15962</v>
      </c>
      <c r="I43" s="8">
        <v>968</v>
      </c>
      <c r="J43" s="8">
        <v>1819</v>
      </c>
      <c r="K43" s="8">
        <f t="shared" ref="K43" si="181">U43-L43</f>
        <v>2618</v>
      </c>
      <c r="L43" s="8">
        <v>5400</v>
      </c>
      <c r="M43" s="8">
        <v>14199</v>
      </c>
      <c r="N43" s="8"/>
      <c r="O43" s="6">
        <v>183051</v>
      </c>
      <c r="P43" s="8">
        <v>56729</v>
      </c>
      <c r="Q43" s="8">
        <v>116872</v>
      </c>
      <c r="R43" s="8">
        <f t="shared" ref="R43" si="182">P43+Q43</f>
        <v>173601</v>
      </c>
      <c r="S43" s="8">
        <f>9163+287</f>
        <v>9450</v>
      </c>
      <c r="T43" s="8">
        <v>24180</v>
      </c>
      <c r="U43" s="8">
        <v>8018</v>
      </c>
      <c r="W43" s="8" t="str">
        <f t="shared" ref="W43" si="183">IF((SUM(B43:M43)-O43)=0,"          OK",SUM(B43:M43)-O43)</f>
        <v xml:space="preserve">          OK</v>
      </c>
      <c r="X43" s="8" t="str">
        <f t="shared" ref="X43" si="184">IF((SUM(P43:Q43)-R43)=0,"          OK",SUM(P43:Q43)-R43)</f>
        <v xml:space="preserve">          OK</v>
      </c>
      <c r="Y43" s="8" t="str">
        <f t="shared" ref="Y43" si="185">IF(P43+Q43+S43-O43=0,"          OK",P43+Q43+S43-O43)</f>
        <v xml:space="preserve">          OK</v>
      </c>
    </row>
    <row r="44" spans="1:29" ht="28" customHeight="1" x14ac:dyDescent="0.2">
      <c r="A44" s="18" t="s">
        <v>120</v>
      </c>
      <c r="B44" s="8">
        <v>1118</v>
      </c>
      <c r="C44" s="8">
        <v>8502</v>
      </c>
      <c r="D44" s="8">
        <v>22855</v>
      </c>
      <c r="E44" s="8">
        <v>19803</v>
      </c>
      <c r="F44" s="8">
        <v>62678</v>
      </c>
      <c r="G44" s="8">
        <v>27190</v>
      </c>
      <c r="H44" s="8">
        <v>16028</v>
      </c>
      <c r="I44" s="8">
        <v>966</v>
      </c>
      <c r="J44" s="8">
        <v>1819</v>
      </c>
      <c r="K44" s="8">
        <f t="shared" ref="K44" si="186">U44-L44</f>
        <v>2639</v>
      </c>
      <c r="L44" s="8">
        <v>5400</v>
      </c>
      <c r="M44" s="8">
        <v>14237</v>
      </c>
      <c r="N44" s="8"/>
      <c r="O44" s="6">
        <v>183235</v>
      </c>
      <c r="P44" s="8">
        <v>56618</v>
      </c>
      <c r="Q44" s="8">
        <v>117016</v>
      </c>
      <c r="R44" s="8">
        <f t="shared" ref="R44" si="187">P44+Q44</f>
        <v>173634</v>
      </c>
      <c r="S44" s="8">
        <f>9206+395</f>
        <v>9601</v>
      </c>
      <c r="T44" s="8">
        <v>24149</v>
      </c>
      <c r="U44" s="8">
        <v>8039</v>
      </c>
      <c r="W44" s="8" t="str">
        <f t="shared" ref="W44" si="188">IF((SUM(B44:M44)-O44)=0,"          OK",SUM(B44:M44)-O44)</f>
        <v xml:space="preserve">          OK</v>
      </c>
      <c r="X44" s="8" t="str">
        <f t="shared" ref="X44" si="189">IF((SUM(P44:Q44)-R44)=0,"          OK",SUM(P44:Q44)-R44)</f>
        <v xml:space="preserve">          OK</v>
      </c>
      <c r="Y44" s="8" t="str">
        <f t="shared" ref="Y44" si="190">IF(P44+Q44+S44-O44=0,"          OK",P44+Q44+S44-O44)</f>
        <v xml:space="preserve">          OK</v>
      </c>
    </row>
    <row r="45" spans="1:29" ht="28" customHeight="1" x14ac:dyDescent="0.2">
      <c r="A45" s="18" t="s">
        <v>119</v>
      </c>
      <c r="B45" s="8">
        <v>1118</v>
      </c>
      <c r="C45" s="8">
        <v>8564</v>
      </c>
      <c r="D45" s="8">
        <v>22871</v>
      </c>
      <c r="E45" s="8">
        <v>19664</v>
      </c>
      <c r="F45" s="8">
        <v>62650</v>
      </c>
      <c r="G45" s="8">
        <v>27033</v>
      </c>
      <c r="H45" s="8">
        <v>15948</v>
      </c>
      <c r="I45" s="8">
        <v>965</v>
      </c>
      <c r="J45" s="8">
        <v>1822</v>
      </c>
      <c r="K45" s="8">
        <f t="shared" ref="K45" si="191">U45-L45</f>
        <v>2669</v>
      </c>
      <c r="L45" s="8">
        <v>5400</v>
      </c>
      <c r="M45" s="8">
        <v>14259</v>
      </c>
      <c r="N45" s="8"/>
      <c r="O45" s="6">
        <v>182963</v>
      </c>
      <c r="P45" s="8">
        <v>56358</v>
      </c>
      <c r="Q45" s="8">
        <v>117234</v>
      </c>
      <c r="R45" s="8">
        <f t="shared" ref="R45" si="192">P45+Q45</f>
        <v>173592</v>
      </c>
      <c r="S45" s="8">
        <f>8913+458</f>
        <v>9371</v>
      </c>
      <c r="T45" s="8">
        <v>24047</v>
      </c>
      <c r="U45" s="8">
        <v>8069</v>
      </c>
      <c r="W45" s="8" t="str">
        <f t="shared" ref="W45" si="193">IF((SUM(B45:M45)-O45)=0,"          OK",SUM(B45:M45)-O45)</f>
        <v xml:space="preserve">          OK</v>
      </c>
      <c r="X45" s="8" t="str">
        <f t="shared" ref="X45" si="194">IF((SUM(P45:Q45)-R45)=0,"          OK",SUM(P45:Q45)-R45)</f>
        <v xml:space="preserve">          OK</v>
      </c>
      <c r="Y45" s="8" t="str">
        <f t="shared" ref="Y45" si="195">IF(P45+Q45+S45-O45=0,"          OK",P45+Q45+S45-O45)</f>
        <v xml:space="preserve">          OK</v>
      </c>
    </row>
    <row r="46" spans="1:29" ht="28" customHeight="1" x14ac:dyDescent="0.2">
      <c r="A46" s="18" t="s">
        <v>118</v>
      </c>
      <c r="B46" s="8">
        <v>1120</v>
      </c>
      <c r="C46" s="8">
        <v>3343</v>
      </c>
      <c r="D46" s="8">
        <v>27635</v>
      </c>
      <c r="E46" s="8">
        <v>19847</v>
      </c>
      <c r="F46" s="8">
        <v>62214</v>
      </c>
      <c r="G46" s="8">
        <v>26929</v>
      </c>
      <c r="H46" s="8">
        <v>16103</v>
      </c>
      <c r="I46" s="8">
        <v>955</v>
      </c>
      <c r="J46" s="8">
        <v>1802</v>
      </c>
      <c r="K46" s="8">
        <f t="shared" ref="K46" si="196">U46-L46</f>
        <v>2439</v>
      </c>
      <c r="L46" s="8">
        <v>5400</v>
      </c>
      <c r="M46" s="8">
        <v>14189</v>
      </c>
      <c r="N46" s="8"/>
      <c r="O46" s="6">
        <v>181976</v>
      </c>
      <c r="P46" s="8">
        <v>56596</v>
      </c>
      <c r="Q46" s="8">
        <v>117563</v>
      </c>
      <c r="R46" s="8">
        <f t="shared" ref="R46" si="197">P46+Q46</f>
        <v>174159</v>
      </c>
      <c r="S46" s="8">
        <f>7594+223</f>
        <v>7817</v>
      </c>
      <c r="T46" s="8">
        <v>23734</v>
      </c>
      <c r="U46" s="8">
        <v>7839</v>
      </c>
      <c r="W46" s="8" t="str">
        <f t="shared" ref="W46" si="198">IF((SUM(B46:M46)-O46)=0,"          OK",SUM(B46:M46)-O46)</f>
        <v xml:space="preserve">          OK</v>
      </c>
      <c r="X46" s="8" t="str">
        <f t="shared" ref="X46" si="199">IF((SUM(P46:Q46)-R46)=0,"          OK",SUM(P46:Q46)-R46)</f>
        <v xml:space="preserve">          OK</v>
      </c>
      <c r="Y46" s="8" t="str">
        <f t="shared" ref="Y46" si="200">IF(P46+Q46+S46-O46=0,"          OK",P46+Q46+S46-O46)</f>
        <v xml:space="preserve">          OK</v>
      </c>
    </row>
    <row r="47" spans="1:29" ht="28" customHeight="1" x14ac:dyDescent="0.2">
      <c r="A47" s="18" t="s">
        <v>117</v>
      </c>
      <c r="B47" s="8">
        <v>1116</v>
      </c>
      <c r="C47" s="8">
        <v>3335</v>
      </c>
      <c r="D47" s="8">
        <v>27636</v>
      </c>
      <c r="E47" s="8">
        <v>19873</v>
      </c>
      <c r="F47" s="8">
        <v>62724</v>
      </c>
      <c r="G47" s="8">
        <v>27275</v>
      </c>
      <c r="H47" s="8">
        <v>16092</v>
      </c>
      <c r="I47" s="8">
        <v>958</v>
      </c>
      <c r="J47" s="8">
        <v>1803</v>
      </c>
      <c r="K47" s="8">
        <f t="shared" ref="K47" si="201">U47-L47</f>
        <v>2444</v>
      </c>
      <c r="L47" s="8">
        <v>5400</v>
      </c>
      <c r="M47" s="8">
        <v>14155</v>
      </c>
      <c r="N47" s="8"/>
      <c r="O47" s="6">
        <v>182811</v>
      </c>
      <c r="P47" s="8">
        <v>56181</v>
      </c>
      <c r="Q47" s="8">
        <v>118162</v>
      </c>
      <c r="R47" s="8">
        <f t="shared" ref="R47" si="202">P47+Q47</f>
        <v>174343</v>
      </c>
      <c r="S47" s="8">
        <f>8191+277</f>
        <v>8468</v>
      </c>
      <c r="T47" s="8">
        <v>23829</v>
      </c>
      <c r="U47" s="8">
        <v>7844</v>
      </c>
      <c r="W47" s="8" t="str">
        <f t="shared" ref="W47" si="203">IF((SUM(B47:M47)-O47)=0,"          OK",SUM(B47:M47)-O47)</f>
        <v xml:space="preserve">          OK</v>
      </c>
      <c r="X47" s="8" t="str">
        <f t="shared" ref="X47" si="204">IF((SUM(P47:Q47)-R47)=0,"          OK",SUM(P47:Q47)-R47)</f>
        <v xml:space="preserve">          OK</v>
      </c>
      <c r="Y47" s="8" t="str">
        <f t="shared" ref="Y47" si="205">IF(P47+Q47+S47-O47=0,"          OK",P47+Q47+S47-O47)</f>
        <v xml:space="preserve">          OK</v>
      </c>
      <c r="AC47" s="24"/>
    </row>
    <row r="48" spans="1:29" ht="28" customHeight="1" x14ac:dyDescent="0.2">
      <c r="A48" s="18" t="s">
        <v>116</v>
      </c>
      <c r="B48" s="8">
        <v>1107</v>
      </c>
      <c r="C48" s="8">
        <v>3322</v>
      </c>
      <c r="D48" s="8">
        <v>27919</v>
      </c>
      <c r="E48" s="8">
        <v>19860</v>
      </c>
      <c r="F48" s="8">
        <v>62929</v>
      </c>
      <c r="G48" s="8">
        <v>27182</v>
      </c>
      <c r="H48" s="8">
        <v>15922</v>
      </c>
      <c r="I48" s="8">
        <v>957</v>
      </c>
      <c r="J48" s="8">
        <v>1812</v>
      </c>
      <c r="K48" s="8">
        <f t="shared" ref="K48" si="206">U48-L48</f>
        <v>2477</v>
      </c>
      <c r="L48" s="8">
        <v>5400</v>
      </c>
      <c r="M48" s="8">
        <v>14229</v>
      </c>
      <c r="N48" s="8"/>
      <c r="O48" s="6">
        <v>183116</v>
      </c>
      <c r="P48" s="8">
        <v>56140</v>
      </c>
      <c r="Q48" s="8">
        <v>118121</v>
      </c>
      <c r="R48" s="8">
        <f t="shared" ref="R48" si="207">P48+Q48</f>
        <v>174261</v>
      </c>
      <c r="S48" s="8">
        <f>8550+305</f>
        <v>8855</v>
      </c>
      <c r="T48" s="8">
        <v>23852</v>
      </c>
      <c r="U48" s="8">
        <v>7877</v>
      </c>
      <c r="W48" s="8" t="str">
        <f t="shared" ref="W48" si="208">IF((SUM(B48:M48)-O48)=0,"          OK",SUM(B48:M48)-O48)</f>
        <v xml:space="preserve">          OK</v>
      </c>
      <c r="X48" s="8" t="str">
        <f t="shared" ref="X48" si="209">IF((SUM(P48:Q48)-R48)=0,"          OK",SUM(P48:Q48)-R48)</f>
        <v xml:space="preserve">          OK</v>
      </c>
      <c r="Y48" s="8" t="str">
        <f t="shared" ref="Y48" si="210">IF(P48+Q48+S48-O48=0,"          OK",P48+Q48+S48-O48)</f>
        <v xml:space="preserve">          OK</v>
      </c>
      <c r="AC48" s="24"/>
    </row>
    <row r="49" spans="1:29" ht="28" customHeight="1" x14ac:dyDescent="0.2">
      <c r="A49" s="18" t="s">
        <v>115</v>
      </c>
      <c r="B49" s="8">
        <v>1105</v>
      </c>
      <c r="C49" s="8">
        <v>3313</v>
      </c>
      <c r="D49" s="8">
        <v>27707</v>
      </c>
      <c r="E49" s="8">
        <v>19692</v>
      </c>
      <c r="F49" s="8">
        <v>62266</v>
      </c>
      <c r="G49" s="8">
        <v>27145</v>
      </c>
      <c r="H49" s="8">
        <v>15881</v>
      </c>
      <c r="I49" s="8">
        <v>953</v>
      </c>
      <c r="J49" s="8">
        <v>1802</v>
      </c>
      <c r="K49" s="8">
        <f t="shared" ref="K49" si="211">U49-L49</f>
        <v>2551</v>
      </c>
      <c r="L49" s="8">
        <v>5400</v>
      </c>
      <c r="M49" s="8">
        <v>14243</v>
      </c>
      <c r="N49" s="8"/>
      <c r="O49" s="6">
        <v>182058</v>
      </c>
      <c r="P49" s="8">
        <v>56105</v>
      </c>
      <c r="Q49" s="8">
        <v>117232</v>
      </c>
      <c r="R49" s="8">
        <f t="shared" ref="R49" si="212">P49+Q49</f>
        <v>173337</v>
      </c>
      <c r="S49" s="8">
        <f>8474+247</f>
        <v>8721</v>
      </c>
      <c r="T49" s="8">
        <v>23590</v>
      </c>
      <c r="U49" s="8">
        <v>7951</v>
      </c>
      <c r="W49" s="8" t="str">
        <f t="shared" ref="W49" si="213">IF((SUM(B49:M49)-O49)=0,"          OK",SUM(B49:M49)-O49)</f>
        <v xml:space="preserve">          OK</v>
      </c>
      <c r="X49" s="8" t="str">
        <f t="shared" ref="X49" si="214">IF((SUM(P49:Q49)-R49)=0,"          OK",SUM(P49:Q49)-R49)</f>
        <v xml:space="preserve">          OK</v>
      </c>
      <c r="Y49" s="8" t="str">
        <f t="shared" ref="Y49" si="215">IF(P49+Q49+S49-O49=0,"          OK",P49+Q49+S49-O49)</f>
        <v xml:space="preserve">          OK</v>
      </c>
      <c r="AC49" s="24"/>
    </row>
    <row r="50" spans="1:29" ht="28" customHeight="1" x14ac:dyDescent="0.2">
      <c r="A50" s="18" t="s">
        <v>114</v>
      </c>
      <c r="B50" s="8">
        <v>1103</v>
      </c>
      <c r="C50" s="8">
        <v>3321</v>
      </c>
      <c r="D50" s="8">
        <v>27705</v>
      </c>
      <c r="E50" s="8">
        <v>19769</v>
      </c>
      <c r="F50" s="8">
        <v>62762</v>
      </c>
      <c r="G50" s="8">
        <v>27225</v>
      </c>
      <c r="H50" s="8">
        <v>15940</v>
      </c>
      <c r="I50" s="8">
        <v>952</v>
      </c>
      <c r="J50" s="8">
        <v>1803</v>
      </c>
      <c r="K50" s="8">
        <f t="shared" ref="K50" si="216">U50-L50</f>
        <v>2589</v>
      </c>
      <c r="L50" s="8">
        <v>5400</v>
      </c>
      <c r="M50" s="8">
        <v>14257</v>
      </c>
      <c r="N50" s="8"/>
      <c r="O50" s="6">
        <v>182826</v>
      </c>
      <c r="P50" s="8">
        <v>56017</v>
      </c>
      <c r="Q50" s="8">
        <v>117467</v>
      </c>
      <c r="R50" s="8">
        <f t="shared" ref="R50" si="217">P50+Q50</f>
        <v>173484</v>
      </c>
      <c r="S50" s="8">
        <f>9059+283</f>
        <v>9342</v>
      </c>
      <c r="T50" s="8">
        <v>23715</v>
      </c>
      <c r="U50" s="8">
        <v>7989</v>
      </c>
      <c r="W50" s="8" t="str">
        <f t="shared" ref="W50" si="218">IF((SUM(B50:M50)-O50)=0,"          OK",SUM(B50:M50)-O50)</f>
        <v xml:space="preserve">          OK</v>
      </c>
      <c r="X50" s="8" t="str">
        <f t="shared" ref="X50" si="219">IF((SUM(P50:Q50)-R50)=0,"          OK",SUM(P50:Q50)-R50)</f>
        <v xml:space="preserve">          OK</v>
      </c>
      <c r="Y50" s="8" t="str">
        <f t="shared" ref="Y50" si="220">IF(P50+Q50+S50-O50=0,"          OK",P50+Q50+S50-O50)</f>
        <v xml:space="preserve">          OK</v>
      </c>
      <c r="AC50" s="24"/>
    </row>
    <row r="51" spans="1:29" ht="28" customHeight="1" x14ac:dyDescent="0.2">
      <c r="A51" s="18" t="s">
        <v>113</v>
      </c>
      <c r="B51" s="8">
        <v>1104</v>
      </c>
      <c r="C51" s="8">
        <v>3331</v>
      </c>
      <c r="D51" s="8">
        <v>27836</v>
      </c>
      <c r="E51" s="8">
        <v>19777</v>
      </c>
      <c r="F51" s="8">
        <v>63132</v>
      </c>
      <c r="G51" s="8">
        <v>27220</v>
      </c>
      <c r="H51" s="8">
        <v>15988</v>
      </c>
      <c r="I51" s="8">
        <v>952</v>
      </c>
      <c r="J51" s="8">
        <v>1802</v>
      </c>
      <c r="K51" s="8">
        <f t="shared" ref="K51" si="221">U51-L51</f>
        <v>2609</v>
      </c>
      <c r="L51" s="8">
        <v>5400</v>
      </c>
      <c r="M51" s="8">
        <v>14276</v>
      </c>
      <c r="N51" s="8"/>
      <c r="O51" s="6">
        <v>183427</v>
      </c>
      <c r="P51" s="8">
        <v>55797</v>
      </c>
      <c r="Q51" s="8">
        <v>117944</v>
      </c>
      <c r="R51" s="8">
        <f t="shared" ref="R51" si="222">P51+Q51</f>
        <v>173741</v>
      </c>
      <c r="S51" s="8">
        <f>9342+344</f>
        <v>9686</v>
      </c>
      <c r="T51" s="8">
        <v>23786</v>
      </c>
      <c r="U51" s="8">
        <v>8009</v>
      </c>
      <c r="W51" s="8" t="str">
        <f t="shared" ref="W51" si="223">IF((SUM(B51:M51)-O51)=0,"          OK",SUM(B51:M51)-O51)</f>
        <v xml:space="preserve">          OK</v>
      </c>
      <c r="X51" s="8" t="str">
        <f t="shared" ref="X51" si="224">IF((SUM(P51:Q51)-R51)=0,"          OK",SUM(P51:Q51)-R51)</f>
        <v xml:space="preserve">          OK</v>
      </c>
      <c r="Y51" s="8" t="str">
        <f t="shared" ref="Y51" si="225">IF(P51+Q51+S51-O51=0,"          OK",P51+Q51+S51-O51)</f>
        <v xml:space="preserve">          OK</v>
      </c>
      <c r="AC51" s="24"/>
    </row>
    <row r="52" spans="1:29" ht="28" customHeight="1" x14ac:dyDescent="0.2">
      <c r="A52" s="18" t="s">
        <v>112</v>
      </c>
      <c r="B52" s="8">
        <v>1122</v>
      </c>
      <c r="C52" s="8">
        <v>3333</v>
      </c>
      <c r="D52" s="8">
        <v>27672</v>
      </c>
      <c r="E52" s="8">
        <v>19834</v>
      </c>
      <c r="F52" s="8">
        <v>63184</v>
      </c>
      <c r="G52" s="8">
        <v>27327</v>
      </c>
      <c r="H52" s="8">
        <v>16088</v>
      </c>
      <c r="I52" s="8">
        <v>954</v>
      </c>
      <c r="J52" s="8">
        <v>1774</v>
      </c>
      <c r="K52" s="8">
        <f t="shared" ref="K52" si="226">U52-L52</f>
        <v>2640</v>
      </c>
      <c r="L52" s="8">
        <v>5400</v>
      </c>
      <c r="M52" s="8">
        <v>14402</v>
      </c>
      <c r="N52" s="8"/>
      <c r="O52" s="6">
        <v>183730</v>
      </c>
      <c r="P52" s="8">
        <v>55864</v>
      </c>
      <c r="Q52" s="8">
        <v>118735</v>
      </c>
      <c r="R52" s="8">
        <f t="shared" ref="R52" si="227">P52+Q52</f>
        <v>174599</v>
      </c>
      <c r="S52" s="8">
        <f>8867+264</f>
        <v>9131</v>
      </c>
      <c r="T52" s="8">
        <v>23726</v>
      </c>
      <c r="U52" s="8">
        <v>8040</v>
      </c>
      <c r="W52" s="8" t="str">
        <f t="shared" ref="W52" si="228">IF((SUM(B52:M52)-O52)=0,"          OK",SUM(B52:M52)-O52)</f>
        <v xml:space="preserve">          OK</v>
      </c>
      <c r="X52" s="8" t="str">
        <f t="shared" ref="X52" si="229">IF((SUM(P52:Q52)-R52)=0,"          OK",SUM(P52:Q52)-R52)</f>
        <v xml:space="preserve">          OK</v>
      </c>
      <c r="Y52" s="8" t="str">
        <f t="shared" ref="Y52" si="230">IF(P52+Q52+S52-O52=0,"          OK",P52+Q52+S52-O52)</f>
        <v xml:space="preserve">          OK</v>
      </c>
      <c r="AC52" s="24"/>
    </row>
    <row r="53" spans="1:29" ht="28" customHeight="1" x14ac:dyDescent="0.2">
      <c r="A53" s="18" t="s">
        <v>111</v>
      </c>
      <c r="B53" s="8">
        <v>1124</v>
      </c>
      <c r="C53" s="8">
        <v>3336</v>
      </c>
      <c r="D53" s="8">
        <v>27761</v>
      </c>
      <c r="E53" s="8">
        <v>19732</v>
      </c>
      <c r="F53" s="8">
        <v>62876</v>
      </c>
      <c r="G53" s="8">
        <v>27390</v>
      </c>
      <c r="H53" s="8">
        <v>16186</v>
      </c>
      <c r="I53" s="8">
        <v>953</v>
      </c>
      <c r="J53" s="8">
        <v>1776</v>
      </c>
      <c r="K53" s="8">
        <f t="shared" ref="K53" si="231">U53-L53</f>
        <v>2665</v>
      </c>
      <c r="L53" s="8">
        <v>5400</v>
      </c>
      <c r="M53" s="8">
        <v>14439</v>
      </c>
      <c r="N53" s="8"/>
      <c r="O53" s="6">
        <v>183638</v>
      </c>
      <c r="P53" s="8">
        <v>55616</v>
      </c>
      <c r="Q53" s="8">
        <v>118914</v>
      </c>
      <c r="R53" s="8">
        <f t="shared" ref="R53" si="232">P53+Q53</f>
        <v>174530</v>
      </c>
      <c r="S53" s="8">
        <f>8782+326</f>
        <v>9108</v>
      </c>
      <c r="T53" s="8">
        <v>23691</v>
      </c>
      <c r="U53" s="8">
        <v>8065</v>
      </c>
      <c r="W53" s="8" t="str">
        <f t="shared" ref="W53" si="233">IF((SUM(B53:M53)-O53)=0,"          OK",SUM(B53:M53)-O53)</f>
        <v xml:space="preserve">          OK</v>
      </c>
      <c r="X53" s="8" t="str">
        <f t="shared" ref="X53" si="234">IF((SUM(P53:Q53)-R53)=0,"          OK",SUM(P53:Q53)-R53)</f>
        <v xml:space="preserve">          OK</v>
      </c>
      <c r="Y53" s="8" t="str">
        <f t="shared" ref="Y53" si="235">IF(P53+Q53+S53-O53=0,"          OK",P53+Q53+S53-O53)</f>
        <v xml:space="preserve">          OK</v>
      </c>
      <c r="AC53" s="24"/>
    </row>
    <row r="54" spans="1:29" ht="28" customHeight="1" x14ac:dyDescent="0.2">
      <c r="A54" s="18" t="s">
        <v>110</v>
      </c>
      <c r="B54" s="8">
        <v>1124</v>
      </c>
      <c r="C54" s="8">
        <v>3328</v>
      </c>
      <c r="D54" s="8">
        <v>27820</v>
      </c>
      <c r="E54" s="8">
        <v>19802</v>
      </c>
      <c r="F54" s="8">
        <v>62766</v>
      </c>
      <c r="G54" s="8">
        <v>27381</v>
      </c>
      <c r="H54" s="8">
        <v>16196</v>
      </c>
      <c r="I54" s="8">
        <v>955</v>
      </c>
      <c r="J54" s="8">
        <v>1773</v>
      </c>
      <c r="K54" s="8">
        <f t="shared" ref="K54" si="236">U54-L54</f>
        <v>2765</v>
      </c>
      <c r="L54" s="8">
        <v>5400</v>
      </c>
      <c r="M54" s="8">
        <v>14448</v>
      </c>
      <c r="N54" s="8"/>
      <c r="O54" s="6">
        <v>183758</v>
      </c>
      <c r="P54" s="8">
        <v>55434</v>
      </c>
      <c r="Q54" s="8">
        <v>119187</v>
      </c>
      <c r="R54" s="8">
        <f t="shared" ref="R54" si="237">P54+Q54</f>
        <v>174621</v>
      </c>
      <c r="S54" s="8">
        <f>8710+427</f>
        <v>9137</v>
      </c>
      <c r="T54" s="8">
        <v>23716</v>
      </c>
      <c r="U54" s="8">
        <v>8165</v>
      </c>
      <c r="W54" s="8" t="str">
        <f t="shared" ref="W54" si="238">IF((SUM(B54:M54)-O54)=0,"          OK",SUM(B54:M54)-O54)</f>
        <v xml:space="preserve">          OK</v>
      </c>
      <c r="X54" s="8" t="str">
        <f t="shared" ref="X54" si="239">IF((SUM(P54:Q54)-R54)=0,"          OK",SUM(P54:Q54)-R54)</f>
        <v xml:space="preserve">          OK</v>
      </c>
      <c r="Y54" s="8" t="str">
        <f t="shared" ref="Y54" si="240">IF(P54+Q54+S54-O54=0,"          OK",P54+Q54+S54-O54)</f>
        <v xml:space="preserve">          OK</v>
      </c>
      <c r="AC54" s="24"/>
    </row>
    <row r="55" spans="1:29" ht="28" customHeight="1" x14ac:dyDescent="0.2">
      <c r="A55" s="18" t="s">
        <v>109</v>
      </c>
      <c r="B55" s="8">
        <v>1125</v>
      </c>
      <c r="C55" s="8">
        <v>3296</v>
      </c>
      <c r="D55" s="8">
        <v>27717</v>
      </c>
      <c r="E55" s="8">
        <v>19886</v>
      </c>
      <c r="F55" s="8">
        <v>62933</v>
      </c>
      <c r="G55" s="8">
        <v>27326</v>
      </c>
      <c r="H55" s="8">
        <v>16121</v>
      </c>
      <c r="I55" s="8">
        <v>952</v>
      </c>
      <c r="J55" s="8">
        <v>1766</v>
      </c>
      <c r="K55" s="8">
        <f t="shared" ref="K55" si="241">U55-L55</f>
        <v>2817</v>
      </c>
      <c r="L55" s="8">
        <v>5400</v>
      </c>
      <c r="M55" s="8">
        <v>14356</v>
      </c>
      <c r="N55" s="8"/>
      <c r="O55" s="6">
        <v>183695</v>
      </c>
      <c r="P55" s="8">
        <v>55256</v>
      </c>
      <c r="Q55" s="8">
        <v>119921</v>
      </c>
      <c r="R55" s="8">
        <f t="shared" ref="R55" si="242">P55+Q55</f>
        <v>175177</v>
      </c>
      <c r="S55" s="8">
        <f>8239+279</f>
        <v>8518</v>
      </c>
      <c r="T55" s="8">
        <v>23606</v>
      </c>
      <c r="U55" s="8">
        <v>8217</v>
      </c>
      <c r="W55" s="8" t="str">
        <f t="shared" ref="W55" si="243">IF((SUM(B55:M55)-O55)=0,"          OK",SUM(B55:M55)-O55)</f>
        <v xml:space="preserve">          OK</v>
      </c>
      <c r="X55" s="8" t="str">
        <f t="shared" ref="X55" si="244">IF((SUM(P55:Q55)-R55)=0,"          OK",SUM(P55:Q55)-R55)</f>
        <v xml:space="preserve">          OK</v>
      </c>
      <c r="Y55" s="8" t="str">
        <f t="shared" ref="Y55" si="245">IF(P55+Q55+S55-O55=0,"          OK",P55+Q55+S55-O55)</f>
        <v xml:space="preserve">          OK</v>
      </c>
      <c r="AC55" s="24"/>
    </row>
    <row r="56" spans="1:29" ht="28" customHeight="1" x14ac:dyDescent="0.2">
      <c r="A56" s="18" t="s">
        <v>108</v>
      </c>
      <c r="B56" s="8">
        <v>1124</v>
      </c>
      <c r="C56" s="8">
        <v>3300</v>
      </c>
      <c r="D56" s="8">
        <v>27723</v>
      </c>
      <c r="E56" s="8">
        <v>19841</v>
      </c>
      <c r="F56" s="8">
        <v>62858</v>
      </c>
      <c r="G56" s="8">
        <v>27367</v>
      </c>
      <c r="H56" s="8">
        <v>16217</v>
      </c>
      <c r="I56" s="8">
        <v>951</v>
      </c>
      <c r="J56" s="8">
        <v>1764</v>
      </c>
      <c r="K56" s="8">
        <f t="shared" ref="K56" si="246">U56-L56</f>
        <v>2855</v>
      </c>
      <c r="L56" s="8">
        <v>5400</v>
      </c>
      <c r="M56" s="8">
        <v>14350</v>
      </c>
      <c r="N56" s="8"/>
      <c r="O56" s="6">
        <v>183750</v>
      </c>
      <c r="P56" s="8">
        <v>54899</v>
      </c>
      <c r="Q56" s="8">
        <v>119885</v>
      </c>
      <c r="R56" s="8">
        <f t="shared" ref="R56" si="247">P56+Q56</f>
        <v>174784</v>
      </c>
      <c r="S56" s="8">
        <f>8643+323</f>
        <v>8966</v>
      </c>
      <c r="T56" s="8">
        <v>23632</v>
      </c>
      <c r="U56" s="8">
        <v>8255</v>
      </c>
      <c r="W56" s="8" t="str">
        <f t="shared" ref="W56" si="248">IF((SUM(B56:M56)-O56)=0,"          OK",SUM(B56:M56)-O56)</f>
        <v xml:space="preserve">          OK</v>
      </c>
      <c r="X56" s="8" t="str">
        <f t="shared" ref="X56" si="249">IF((SUM(P56:Q56)-R56)=0,"          OK",SUM(P56:Q56)-R56)</f>
        <v xml:space="preserve">          OK</v>
      </c>
      <c r="Y56" s="8" t="str">
        <f t="shared" ref="Y56" si="250">IF(P56+Q56+S56-O56=0,"          OK",P56+Q56+S56-O56)</f>
        <v xml:space="preserve">          OK</v>
      </c>
      <c r="AC56" s="24"/>
    </row>
    <row r="57" spans="1:29" ht="28" customHeight="1" x14ac:dyDescent="0.2">
      <c r="A57" s="18" t="s">
        <v>107</v>
      </c>
      <c r="B57" s="8">
        <v>1125</v>
      </c>
      <c r="C57" s="8">
        <v>3292</v>
      </c>
      <c r="D57" s="8">
        <v>27792</v>
      </c>
      <c r="E57" s="8">
        <v>19640</v>
      </c>
      <c r="F57" s="8">
        <v>62231</v>
      </c>
      <c r="G57" s="8">
        <v>27253</v>
      </c>
      <c r="H57" s="8">
        <v>16168</v>
      </c>
      <c r="I57" s="8">
        <v>945</v>
      </c>
      <c r="J57" s="8">
        <v>1764</v>
      </c>
      <c r="K57" s="8">
        <f t="shared" ref="K57" si="251">U57-L57</f>
        <v>2894</v>
      </c>
      <c r="L57" s="8">
        <v>5400</v>
      </c>
      <c r="M57" s="8">
        <v>14369</v>
      </c>
      <c r="N57" s="8"/>
      <c r="O57" s="6">
        <v>182873</v>
      </c>
      <c r="P57" s="8">
        <v>54379</v>
      </c>
      <c r="Q57" s="8">
        <v>119826</v>
      </c>
      <c r="R57" s="8">
        <f t="shared" ref="R57" si="252">P57+Q57</f>
        <v>174205</v>
      </c>
      <c r="S57" s="8">
        <f>8246+422</f>
        <v>8668</v>
      </c>
      <c r="T57" s="8">
        <v>23448</v>
      </c>
      <c r="U57" s="8">
        <v>8294</v>
      </c>
      <c r="W57" s="8" t="str">
        <f t="shared" ref="W57" si="253">IF((SUM(B57:M57)-O57)=0,"          OK",SUM(B57:M57)-O57)</f>
        <v xml:space="preserve">          OK</v>
      </c>
      <c r="X57" s="8" t="str">
        <f t="shared" ref="X57" si="254">IF((SUM(P57:Q57)-R57)=0,"          OK",SUM(P57:Q57)-R57)</f>
        <v xml:space="preserve">          OK</v>
      </c>
      <c r="Y57" s="8" t="str">
        <f t="shared" ref="Y57" si="255">IF(P57+Q57+S57-O57=0,"          OK",P57+Q57+S57-O57)</f>
        <v xml:space="preserve">          OK</v>
      </c>
      <c r="AC57" s="24"/>
    </row>
    <row r="58" spans="1:29" ht="28" customHeight="1" x14ac:dyDescent="0.2">
      <c r="A58" s="18" t="s">
        <v>106</v>
      </c>
      <c r="B58" s="8">
        <v>1138</v>
      </c>
      <c r="C58" s="8">
        <v>3280</v>
      </c>
      <c r="D58" s="8">
        <v>27583</v>
      </c>
      <c r="E58" s="8">
        <v>19927</v>
      </c>
      <c r="F58" s="8">
        <v>62660</v>
      </c>
      <c r="G58" s="8">
        <v>27101</v>
      </c>
      <c r="H58" s="8">
        <v>16231</v>
      </c>
      <c r="I58" s="8">
        <v>954</v>
      </c>
      <c r="J58" s="8">
        <v>1756</v>
      </c>
      <c r="K58" s="8">
        <f t="shared" ref="K58" si="256">U58-L58</f>
        <v>2966</v>
      </c>
      <c r="L58" s="8">
        <v>5400</v>
      </c>
      <c r="M58" s="8">
        <v>14350</v>
      </c>
      <c r="N58" s="8"/>
      <c r="O58" s="6">
        <v>183346</v>
      </c>
      <c r="P58" s="8">
        <v>53751</v>
      </c>
      <c r="Q58" s="8">
        <v>121458</v>
      </c>
      <c r="R58" s="8">
        <f t="shared" ref="R58" si="257">P58+Q58</f>
        <v>175209</v>
      </c>
      <c r="S58" s="8">
        <f>7900+237</f>
        <v>8137</v>
      </c>
      <c r="T58" s="8">
        <v>23405</v>
      </c>
      <c r="U58" s="8">
        <v>8366</v>
      </c>
      <c r="W58" s="8" t="str">
        <f t="shared" ref="W58" si="258">IF((SUM(B58:M58)-O58)=0,"          OK",SUM(B58:M58)-O58)</f>
        <v xml:space="preserve">          OK</v>
      </c>
      <c r="X58" s="8" t="str">
        <f t="shared" ref="X58" si="259">IF((SUM(P58:Q58)-R58)=0,"          OK",SUM(P58:Q58)-R58)</f>
        <v xml:space="preserve">          OK</v>
      </c>
      <c r="Y58" s="8" t="str">
        <f t="shared" ref="Y58" si="260">IF(P58+Q58+S58-O58=0,"          OK",P58+Q58+S58-O58)</f>
        <v xml:space="preserve">          OK</v>
      </c>
      <c r="AC58" s="24"/>
    </row>
    <row r="59" spans="1:29" ht="28" customHeight="1" x14ac:dyDescent="0.2">
      <c r="A59" s="18" t="s">
        <v>105</v>
      </c>
      <c r="B59" s="8">
        <v>1143</v>
      </c>
      <c r="C59" s="8">
        <v>3286</v>
      </c>
      <c r="D59" s="8">
        <v>27622</v>
      </c>
      <c r="E59" s="8">
        <v>19982</v>
      </c>
      <c r="F59" s="8">
        <v>62984</v>
      </c>
      <c r="G59" s="8">
        <v>27582</v>
      </c>
      <c r="H59" s="8">
        <v>16364</v>
      </c>
      <c r="I59" s="8">
        <v>961</v>
      </c>
      <c r="J59" s="8">
        <v>1760</v>
      </c>
      <c r="K59" s="8">
        <f t="shared" ref="K59" si="261">U59-L59</f>
        <v>2719</v>
      </c>
      <c r="L59" s="8">
        <v>5400</v>
      </c>
      <c r="M59" s="8">
        <v>14324</v>
      </c>
      <c r="N59" s="8"/>
      <c r="O59" s="6">
        <v>184127</v>
      </c>
      <c r="P59" s="8">
        <v>53164</v>
      </c>
      <c r="Q59" s="8">
        <v>122114</v>
      </c>
      <c r="R59" s="8">
        <f t="shared" ref="R59" si="262">P59+Q59</f>
        <v>175278</v>
      </c>
      <c r="S59" s="8">
        <f>8547+302</f>
        <v>8849</v>
      </c>
      <c r="T59" s="8">
        <v>23529</v>
      </c>
      <c r="U59" s="8">
        <v>8119</v>
      </c>
      <c r="W59" s="8" t="str">
        <f t="shared" ref="W59" si="263">IF((SUM(B59:M59)-O59)=0,"          OK",SUM(B59:M59)-O59)</f>
        <v xml:space="preserve">          OK</v>
      </c>
      <c r="X59" s="8" t="str">
        <f t="shared" ref="X59" si="264">IF((SUM(P59:Q59)-R59)=0,"          OK",SUM(P59:Q59)-R59)</f>
        <v xml:space="preserve">          OK</v>
      </c>
      <c r="Y59" s="8" t="str">
        <f t="shared" ref="Y59" si="265">IF(P59+Q59+S59-O59=0,"          OK",P59+Q59+S59-O59)</f>
        <v xml:space="preserve">          OK</v>
      </c>
      <c r="AC59" s="24"/>
    </row>
    <row r="60" spans="1:29" ht="28" customHeight="1" x14ac:dyDescent="0.2">
      <c r="A60" s="18" t="s">
        <v>104</v>
      </c>
      <c r="B60" s="8">
        <v>1146</v>
      </c>
      <c r="C60" s="8">
        <v>3295</v>
      </c>
      <c r="D60" s="8">
        <v>27736</v>
      </c>
      <c r="E60" s="8">
        <v>20010</v>
      </c>
      <c r="F60" s="8">
        <v>63293</v>
      </c>
      <c r="G60" s="8">
        <v>27408</v>
      </c>
      <c r="H60" s="8">
        <v>16334</v>
      </c>
      <c r="I60" s="8">
        <v>963</v>
      </c>
      <c r="J60" s="8">
        <v>1769</v>
      </c>
      <c r="K60" s="8">
        <f t="shared" ref="K60" si="266">U60-L60</f>
        <v>2760</v>
      </c>
      <c r="L60" s="8">
        <v>5400</v>
      </c>
      <c r="M60" s="8">
        <v>14393</v>
      </c>
      <c r="N60" s="8"/>
      <c r="O60" s="6">
        <v>184507</v>
      </c>
      <c r="P60" s="8">
        <v>53162</v>
      </c>
      <c r="Q60" s="8">
        <v>121992</v>
      </c>
      <c r="R60" s="8">
        <f t="shared" ref="R60" si="267">P60+Q60</f>
        <v>175154</v>
      </c>
      <c r="S60" s="8">
        <f>8996+357</f>
        <v>9353</v>
      </c>
      <c r="T60" s="8">
        <v>23560</v>
      </c>
      <c r="U60" s="8">
        <v>8160</v>
      </c>
      <c r="W60" s="8" t="str">
        <f t="shared" ref="W60" si="268">IF((SUM(B60:M60)-O60)=0,"          OK",SUM(B60:M60)-O60)</f>
        <v xml:space="preserve">          OK</v>
      </c>
      <c r="X60" s="8" t="str">
        <f t="shared" ref="X60" si="269">IF((SUM(P60:Q60)-R60)=0,"          OK",SUM(P60:Q60)-R60)</f>
        <v xml:space="preserve">          OK</v>
      </c>
      <c r="Y60" s="8" t="str">
        <f t="shared" ref="Y60" si="270">IF(P60+Q60+S60-O60=0,"          OK",P60+Q60+S60-O60)</f>
        <v xml:space="preserve">          OK</v>
      </c>
      <c r="AC60" s="24"/>
    </row>
    <row r="61" spans="1:29" ht="28" customHeight="1" x14ac:dyDescent="0.2">
      <c r="A61" s="18" t="s">
        <v>103</v>
      </c>
      <c r="B61" s="8">
        <v>1149</v>
      </c>
      <c r="C61" s="8">
        <v>3288</v>
      </c>
      <c r="D61" s="8">
        <v>27621</v>
      </c>
      <c r="E61" s="8">
        <v>19719</v>
      </c>
      <c r="F61" s="8">
        <v>62569</v>
      </c>
      <c r="G61" s="8">
        <v>27343</v>
      </c>
      <c r="H61" s="8">
        <v>16183</v>
      </c>
      <c r="I61" s="8">
        <v>958</v>
      </c>
      <c r="J61" s="8">
        <v>1754</v>
      </c>
      <c r="K61" s="8">
        <f t="shared" ref="K61:K62" si="271">U61-L61</f>
        <v>2826</v>
      </c>
      <c r="L61" s="8">
        <v>5400</v>
      </c>
      <c r="M61" s="8">
        <v>14321</v>
      </c>
      <c r="N61" s="8"/>
      <c r="O61" s="6">
        <v>183131</v>
      </c>
      <c r="P61" s="8">
        <v>53142</v>
      </c>
      <c r="Q61" s="8">
        <v>121031</v>
      </c>
      <c r="R61" s="8">
        <f t="shared" ref="R61:R62" si="272">P61+Q61</f>
        <v>174173</v>
      </c>
      <c r="S61" s="8">
        <f>8778+180</f>
        <v>8958</v>
      </c>
      <c r="T61" s="8">
        <v>23161</v>
      </c>
      <c r="U61" s="8">
        <v>8226</v>
      </c>
      <c r="W61" s="8" t="str">
        <f t="shared" ref="W61" si="273">IF((SUM(B61:M61)-O61)=0,"          OK",SUM(B61:M61)-O61)</f>
        <v xml:space="preserve">          OK</v>
      </c>
      <c r="X61" s="8" t="str">
        <f t="shared" ref="X61:X62" si="274">IF((SUM(P61:Q61)-R61)=0,"          OK",SUM(P61:Q61)-R61)</f>
        <v xml:space="preserve">          OK</v>
      </c>
      <c r="Y61" s="8" t="str">
        <f t="shared" ref="Y61:Y62" si="275">IF(P61+Q61+S61-O61=0,"          OK",P61+Q61+S61-O61)</f>
        <v xml:space="preserve">          OK</v>
      </c>
      <c r="AC61" s="24"/>
    </row>
    <row r="62" spans="1:29" ht="28" customHeight="1" x14ac:dyDescent="0.2">
      <c r="A62" s="18" t="s">
        <v>102</v>
      </c>
      <c r="B62" s="8">
        <v>1148</v>
      </c>
      <c r="C62" s="8">
        <v>3284</v>
      </c>
      <c r="D62" s="8">
        <v>27641</v>
      </c>
      <c r="E62" s="8">
        <v>19762</v>
      </c>
      <c r="F62" s="8">
        <v>62899</v>
      </c>
      <c r="G62" s="8">
        <v>27394</v>
      </c>
      <c r="H62" s="8">
        <v>16238</v>
      </c>
      <c r="I62" s="8">
        <v>957</v>
      </c>
      <c r="J62" s="8">
        <v>1755</v>
      </c>
      <c r="K62" s="8">
        <f t="shared" si="271"/>
        <v>2855</v>
      </c>
      <c r="L62" s="8">
        <v>5400</v>
      </c>
      <c r="M62" s="8">
        <v>14299</v>
      </c>
      <c r="N62" s="8"/>
      <c r="O62" s="6">
        <v>183632</v>
      </c>
      <c r="P62" s="8">
        <v>53133</v>
      </c>
      <c r="Q62" s="8">
        <v>121061</v>
      </c>
      <c r="R62" s="8">
        <f t="shared" si="272"/>
        <v>174194</v>
      </c>
      <c r="S62" s="8">
        <f>9255+213</f>
        <v>9468</v>
      </c>
      <c r="T62" s="8">
        <v>23279</v>
      </c>
      <c r="U62" s="8">
        <v>8255</v>
      </c>
      <c r="W62" s="8" t="str">
        <f t="shared" ref="W62" si="276">IF((SUM(B62:M62)-O62)=0,"          OK",SUM(B62:M62)-O62)</f>
        <v xml:space="preserve">          OK</v>
      </c>
      <c r="X62" s="8" t="str">
        <f t="shared" si="274"/>
        <v xml:space="preserve">          OK</v>
      </c>
      <c r="Y62" s="8">
        <f t="shared" si="275"/>
        <v>30</v>
      </c>
      <c r="AC62" s="24"/>
    </row>
    <row r="63" spans="1:29" ht="28" customHeight="1" x14ac:dyDescent="0.2">
      <c r="A63" s="18" t="s">
        <v>101</v>
      </c>
      <c r="B63" s="8">
        <v>1147</v>
      </c>
      <c r="C63" s="8">
        <v>3285</v>
      </c>
      <c r="D63" s="8">
        <v>27659</v>
      </c>
      <c r="E63" s="8">
        <v>19807</v>
      </c>
      <c r="F63" s="8">
        <v>63002</v>
      </c>
      <c r="G63" s="8">
        <v>27392</v>
      </c>
      <c r="H63" s="8">
        <v>16306</v>
      </c>
      <c r="I63" s="8">
        <v>955</v>
      </c>
      <c r="J63" s="8">
        <v>1756</v>
      </c>
      <c r="K63" s="8">
        <f t="shared" ref="K63" si="277">U63-L63</f>
        <v>2873</v>
      </c>
      <c r="L63" s="8">
        <v>5400</v>
      </c>
      <c r="M63" s="8">
        <v>14303</v>
      </c>
      <c r="N63" s="8"/>
      <c r="O63" s="6">
        <v>183885</v>
      </c>
      <c r="P63" s="8">
        <v>53113</v>
      </c>
      <c r="Q63" s="8">
        <v>121194</v>
      </c>
      <c r="R63" s="8">
        <f t="shared" ref="R63" si="278">P63+Q63</f>
        <v>174307</v>
      </c>
      <c r="S63" s="8">
        <f>9326+252</f>
        <v>9578</v>
      </c>
      <c r="T63" s="8">
        <v>23279</v>
      </c>
      <c r="U63" s="8">
        <v>8273</v>
      </c>
      <c r="W63" s="8" t="str">
        <f t="shared" ref="W63" si="279">IF((SUM(B63:M63)-O63)=0,"          OK",SUM(B63:M63)-O63)</f>
        <v xml:space="preserve">          OK</v>
      </c>
      <c r="X63" s="8" t="str">
        <f t="shared" ref="X63" si="280">IF((SUM(P63:Q63)-R63)=0,"          OK",SUM(P63:Q63)-R63)</f>
        <v xml:space="preserve">          OK</v>
      </c>
      <c r="Y63" s="8" t="str">
        <f t="shared" ref="Y63" si="281">IF(P63+Q63+S63-O63=0,"          OK",P63+Q63+S63-O63)</f>
        <v xml:space="preserve">          OK</v>
      </c>
      <c r="AC63" s="24"/>
    </row>
    <row r="64" spans="1:29" ht="28" customHeight="1" x14ac:dyDescent="0.2">
      <c r="A64" s="18" t="s">
        <v>100</v>
      </c>
      <c r="B64" s="8">
        <v>1144</v>
      </c>
      <c r="C64" s="8">
        <v>3279</v>
      </c>
      <c r="D64" s="8">
        <v>27393</v>
      </c>
      <c r="E64" s="8">
        <v>19846</v>
      </c>
      <c r="F64" s="8">
        <v>63041</v>
      </c>
      <c r="G64" s="8">
        <v>27536</v>
      </c>
      <c r="H64" s="8">
        <v>16390</v>
      </c>
      <c r="I64" s="8">
        <v>955</v>
      </c>
      <c r="J64" s="8">
        <v>1751</v>
      </c>
      <c r="K64" s="8">
        <f t="shared" ref="K64" si="282">U64-L64</f>
        <v>2946</v>
      </c>
      <c r="L64" s="8">
        <v>5400</v>
      </c>
      <c r="M64" s="8">
        <v>14226</v>
      </c>
      <c r="N64" s="8"/>
      <c r="O64" s="6">
        <v>183907</v>
      </c>
      <c r="P64" s="8">
        <v>53654</v>
      </c>
      <c r="Q64" s="8">
        <v>121417</v>
      </c>
      <c r="R64" s="8">
        <f t="shared" ref="R64" si="283">P64+Q64</f>
        <v>175071</v>
      </c>
      <c r="S64" s="8">
        <v>8836</v>
      </c>
      <c r="T64" s="8">
        <v>23167</v>
      </c>
      <c r="U64" s="8">
        <v>8346</v>
      </c>
      <c r="W64" s="8" t="str">
        <f t="shared" ref="W64" si="284">IF((SUM(B64:M64)-O64)=0,"          OK",SUM(B64:M64)-O64)</f>
        <v xml:space="preserve">          OK</v>
      </c>
      <c r="X64" s="8" t="str">
        <f t="shared" ref="X64" si="285">IF((SUM(P64:Q64)-R64)=0,"          OK",SUM(P64:Q64)-R64)</f>
        <v xml:space="preserve">          OK</v>
      </c>
      <c r="Y64" s="8" t="str">
        <f t="shared" ref="Y64" si="286">IF(P64+Q64+S64-O64=0,"          OK",P64+Q64+S64-O64)</f>
        <v xml:space="preserve">          OK</v>
      </c>
      <c r="AC64" s="24"/>
    </row>
    <row r="65" spans="1:29" ht="28" customHeight="1" x14ac:dyDescent="0.2">
      <c r="A65" s="18" t="s">
        <v>99</v>
      </c>
      <c r="B65" s="8">
        <v>1145</v>
      </c>
      <c r="C65" s="8">
        <v>3284</v>
      </c>
      <c r="D65" s="8">
        <v>27379</v>
      </c>
      <c r="E65" s="8">
        <v>19809</v>
      </c>
      <c r="F65" s="8">
        <v>63020</v>
      </c>
      <c r="G65" s="8">
        <v>27624</v>
      </c>
      <c r="H65" s="8">
        <v>16483</v>
      </c>
      <c r="I65" s="8">
        <v>953</v>
      </c>
      <c r="J65" s="8">
        <v>1749</v>
      </c>
      <c r="K65" s="8">
        <f t="shared" ref="K65" si="287">U65-L65</f>
        <v>2960</v>
      </c>
      <c r="L65" s="8">
        <v>5400</v>
      </c>
      <c r="M65" s="8">
        <v>14211</v>
      </c>
      <c r="N65" s="8"/>
      <c r="O65" s="6">
        <v>184017</v>
      </c>
      <c r="P65" s="8">
        <v>53501</v>
      </c>
      <c r="Q65" s="8">
        <v>121607</v>
      </c>
      <c r="R65" s="8">
        <f t="shared" ref="R65" si="288">P65+Q65</f>
        <v>175108</v>
      </c>
      <c r="S65" s="8">
        <v>8909</v>
      </c>
      <c r="T65" s="8">
        <v>23156</v>
      </c>
      <c r="U65" s="8">
        <v>8360</v>
      </c>
      <c r="W65" s="8" t="str">
        <f t="shared" ref="W65" si="289">IF((SUM(B65:M65)-O65)=0,"          OK",SUM(B65:M65)-O65)</f>
        <v xml:space="preserve">          OK</v>
      </c>
      <c r="X65" s="8" t="str">
        <f t="shared" ref="X65" si="290">IF((SUM(P65:Q65)-R65)=0,"          OK",SUM(P65:Q65)-R65)</f>
        <v xml:space="preserve">          OK</v>
      </c>
      <c r="Y65" s="8" t="str">
        <f t="shared" ref="Y65" si="291">IF(P65+Q65+S65-O65=0,"          OK",P65+Q65+S65-O65)</f>
        <v xml:space="preserve">          OK</v>
      </c>
      <c r="AC65" s="24"/>
    </row>
    <row r="66" spans="1:29" ht="28" customHeight="1" x14ac:dyDescent="0.2">
      <c r="A66" s="18" t="s">
        <v>98</v>
      </c>
      <c r="B66" s="8">
        <v>1137</v>
      </c>
      <c r="C66" s="8">
        <v>3288</v>
      </c>
      <c r="D66" s="8">
        <v>27357</v>
      </c>
      <c r="E66" s="8">
        <v>19884</v>
      </c>
      <c r="F66" s="8">
        <v>62807</v>
      </c>
      <c r="G66" s="8">
        <v>27571</v>
      </c>
      <c r="H66" s="8">
        <v>16490</v>
      </c>
      <c r="I66" s="8">
        <v>954</v>
      </c>
      <c r="J66" s="8">
        <v>1742</v>
      </c>
      <c r="K66" s="8">
        <f t="shared" ref="K66" si="292">U66-L66</f>
        <v>2978</v>
      </c>
      <c r="L66" s="8">
        <v>5400</v>
      </c>
      <c r="M66" s="8">
        <v>14221</v>
      </c>
      <c r="N66" s="8"/>
      <c r="O66" s="6">
        <v>183829</v>
      </c>
      <c r="P66" s="8">
        <v>53348</v>
      </c>
      <c r="Q66" s="8">
        <v>121861</v>
      </c>
      <c r="R66" s="8">
        <f t="shared" ref="R66" si="293">P66+Q66</f>
        <v>175209</v>
      </c>
      <c r="S66" s="8">
        <v>8620</v>
      </c>
      <c r="T66" s="8">
        <v>23158</v>
      </c>
      <c r="U66" s="8">
        <v>8378</v>
      </c>
      <c r="W66" s="8" t="str">
        <f t="shared" ref="W66" si="294">IF((SUM(B66:M66)-O66)=0,"          OK",SUM(B66:M66)-O66)</f>
        <v xml:space="preserve">          OK</v>
      </c>
      <c r="X66" s="8" t="str">
        <f t="shared" ref="X66" si="295">IF((SUM(P66:Q66)-R66)=0,"          OK",SUM(P66:Q66)-R66)</f>
        <v xml:space="preserve">          OK</v>
      </c>
      <c r="Y66" s="8" t="str">
        <f t="shared" ref="Y66" si="296">IF(P66+Q66+S66-O66=0,"          OK",P66+Q66+S66-O66)</f>
        <v xml:space="preserve">          OK</v>
      </c>
      <c r="AC66" s="24"/>
    </row>
    <row r="67" spans="1:29" ht="28" customHeight="1" x14ac:dyDescent="0.2">
      <c r="A67" s="18" t="s">
        <v>97</v>
      </c>
      <c r="B67" s="8">
        <v>1117</v>
      </c>
      <c r="C67" s="8">
        <v>3271</v>
      </c>
      <c r="D67" s="8">
        <v>27343</v>
      </c>
      <c r="E67" s="8">
        <v>19750</v>
      </c>
      <c r="F67" s="8">
        <v>62932</v>
      </c>
      <c r="G67" s="8">
        <v>27566</v>
      </c>
      <c r="H67" s="8">
        <v>16446</v>
      </c>
      <c r="I67" s="8">
        <v>961</v>
      </c>
      <c r="J67" s="8">
        <v>1730</v>
      </c>
      <c r="K67" s="8">
        <f t="shared" ref="K67" si="297">U67-L67</f>
        <v>3082</v>
      </c>
      <c r="L67" s="8">
        <v>5400</v>
      </c>
      <c r="M67" s="8">
        <v>14179</v>
      </c>
      <c r="N67" s="8"/>
      <c r="O67" s="6">
        <v>183777</v>
      </c>
      <c r="P67" s="8">
        <v>53316</v>
      </c>
      <c r="Q67" s="8">
        <v>122210</v>
      </c>
      <c r="R67" s="8">
        <f t="shared" ref="R67" si="298">P67+Q67</f>
        <v>175526</v>
      </c>
      <c r="S67" s="8">
        <v>8251</v>
      </c>
      <c r="T67" s="8">
        <v>23066</v>
      </c>
      <c r="U67" s="8">
        <v>8482</v>
      </c>
      <c r="W67" s="8" t="str">
        <f t="shared" ref="W67" si="299">IF((SUM(B67:M67)-O67)=0,"          OK",SUM(B67:M67)-O67)</f>
        <v xml:space="preserve">          OK</v>
      </c>
      <c r="X67" s="8" t="str">
        <f t="shared" ref="X67" si="300">IF((SUM(P67:Q67)-R67)=0,"          OK",SUM(P67:Q67)-R67)</f>
        <v xml:space="preserve">          OK</v>
      </c>
      <c r="Y67" s="8" t="str">
        <f t="shared" ref="Y67" si="301">IF(P67+Q67+S67-O67=0,"          OK",P67+Q67+S67-O67)</f>
        <v xml:space="preserve">          OK</v>
      </c>
      <c r="AC67" s="24"/>
    </row>
    <row r="68" spans="1:29" ht="28" customHeight="1" x14ac:dyDescent="0.2">
      <c r="A68" s="18" t="s">
        <v>96</v>
      </c>
      <c r="B68" s="8">
        <v>1114</v>
      </c>
      <c r="C68" s="8">
        <v>3271</v>
      </c>
      <c r="D68" s="8">
        <v>27334</v>
      </c>
      <c r="E68" s="8">
        <v>19848</v>
      </c>
      <c r="F68" s="8">
        <v>62872</v>
      </c>
      <c r="G68" s="8">
        <v>27550</v>
      </c>
      <c r="H68" s="8">
        <v>16514</v>
      </c>
      <c r="I68" s="8">
        <v>959</v>
      </c>
      <c r="J68" s="8">
        <v>1727</v>
      </c>
      <c r="K68" s="8">
        <f t="shared" ref="K68" si="302">U68-L68</f>
        <v>3098</v>
      </c>
      <c r="L68" s="8">
        <v>5400</v>
      </c>
      <c r="M68" s="8">
        <v>14183</v>
      </c>
      <c r="N68" s="8"/>
      <c r="O68" s="6">
        <v>183870</v>
      </c>
      <c r="P68" s="8">
        <v>53322</v>
      </c>
      <c r="Q68" s="8">
        <v>122071</v>
      </c>
      <c r="R68" s="8">
        <f t="shared" ref="R68" si="303">P68+Q68</f>
        <v>175393</v>
      </c>
      <c r="S68" s="8">
        <v>8477</v>
      </c>
      <c r="T68" s="8">
        <v>23092</v>
      </c>
      <c r="U68" s="8">
        <v>8498</v>
      </c>
      <c r="W68" s="8" t="str">
        <f t="shared" ref="W68" si="304">IF((SUM(B68:M68)-O68)=0,"          OK",SUM(B68:M68)-O68)</f>
        <v xml:space="preserve">          OK</v>
      </c>
      <c r="X68" s="8" t="str">
        <f t="shared" ref="X68" si="305">IF((SUM(P68:Q68)-R68)=0,"          OK",SUM(P68:Q68)-R68)</f>
        <v xml:space="preserve">          OK</v>
      </c>
      <c r="Y68" s="8" t="str">
        <f t="shared" ref="Y68" si="306">IF(P68+Q68+S68-O68=0,"          OK",P68+Q68+S68-O68)</f>
        <v xml:space="preserve">          OK</v>
      </c>
      <c r="AC68" s="24"/>
    </row>
    <row r="69" spans="1:29" ht="28" customHeight="1" x14ac:dyDescent="0.2">
      <c r="A69" s="18" t="s">
        <v>95</v>
      </c>
      <c r="B69" s="8">
        <v>1112</v>
      </c>
      <c r="C69" s="8">
        <v>3270</v>
      </c>
      <c r="D69" s="8">
        <v>27312</v>
      </c>
      <c r="E69" s="8">
        <v>19845</v>
      </c>
      <c r="F69" s="8">
        <v>62649</v>
      </c>
      <c r="G69" s="8">
        <v>27473</v>
      </c>
      <c r="H69" s="8">
        <v>16505</v>
      </c>
      <c r="I69" s="8">
        <v>958</v>
      </c>
      <c r="J69" s="8">
        <v>1723</v>
      </c>
      <c r="K69" s="8">
        <f t="shared" ref="K69" si="307">U69-L69</f>
        <v>3108</v>
      </c>
      <c r="L69" s="8">
        <v>5400</v>
      </c>
      <c r="M69" s="8">
        <v>14173</v>
      </c>
      <c r="N69" s="8"/>
      <c r="O69" s="6">
        <v>183528</v>
      </c>
      <c r="P69" s="8">
        <v>53302</v>
      </c>
      <c r="Q69" s="8">
        <v>122154</v>
      </c>
      <c r="R69" s="8">
        <f t="shared" ref="R69" si="308">P69+Q69</f>
        <v>175456</v>
      </c>
      <c r="S69" s="8">
        <v>8072</v>
      </c>
      <c r="T69" s="8">
        <v>23017</v>
      </c>
      <c r="U69" s="8">
        <v>8508</v>
      </c>
      <c r="W69" s="8" t="str">
        <f t="shared" ref="W69" si="309">IF((SUM(B69:M69)-O69)=0,"          OK",SUM(B69:M69)-O69)</f>
        <v xml:space="preserve">          OK</v>
      </c>
      <c r="X69" s="8" t="str">
        <f t="shared" ref="X69" si="310">IF((SUM(P69:Q69)-R69)=0,"          OK",SUM(P69:Q69)-R69)</f>
        <v xml:space="preserve">          OK</v>
      </c>
      <c r="Y69" s="8" t="str">
        <f t="shared" ref="Y69" si="311">IF(P69+Q69+S69-O69=0,"          OK",P69+Q69+S69-O69)</f>
        <v xml:space="preserve">          OK</v>
      </c>
      <c r="AC69" s="24"/>
    </row>
    <row r="70" spans="1:29" ht="28" customHeight="1" x14ac:dyDescent="0.2">
      <c r="A70" s="18" t="s">
        <v>94</v>
      </c>
      <c r="B70" s="8">
        <v>1119</v>
      </c>
      <c r="C70" s="8">
        <v>3310</v>
      </c>
      <c r="D70" s="8">
        <v>27786</v>
      </c>
      <c r="E70" s="8">
        <v>19790</v>
      </c>
      <c r="F70" s="8">
        <v>63291</v>
      </c>
      <c r="G70" s="8">
        <v>27333</v>
      </c>
      <c r="H70" s="8">
        <v>16576</v>
      </c>
      <c r="I70" s="8">
        <v>968</v>
      </c>
      <c r="J70" s="8">
        <v>1700</v>
      </c>
      <c r="K70" s="8">
        <f t="shared" ref="K70" si="312">U70-L70</f>
        <v>2759</v>
      </c>
      <c r="L70" s="8">
        <v>5400</v>
      </c>
      <c r="M70" s="8">
        <v>13428</v>
      </c>
      <c r="N70" s="8"/>
      <c r="O70" s="6">
        <v>183460</v>
      </c>
      <c r="P70" s="8">
        <v>54019</v>
      </c>
      <c r="Q70" s="8">
        <v>121987</v>
      </c>
      <c r="R70" s="8">
        <f t="shared" ref="R70" si="313">P70+Q70</f>
        <v>176006</v>
      </c>
      <c r="S70" s="8">
        <v>7454</v>
      </c>
      <c r="T70" s="8">
        <v>22805</v>
      </c>
      <c r="U70" s="8">
        <v>8159</v>
      </c>
      <c r="W70" s="8" t="str">
        <f t="shared" ref="W70" si="314">IF((SUM(B70:M70)-O70)=0,"          OK",SUM(B70:M70)-O70)</f>
        <v xml:space="preserve">          OK</v>
      </c>
      <c r="X70" s="8" t="str">
        <f t="shared" ref="X70" si="315">IF((SUM(P70:Q70)-R70)=0,"          OK",SUM(P70:Q70)-R70)</f>
        <v xml:space="preserve">          OK</v>
      </c>
      <c r="Y70" s="8" t="str">
        <f t="shared" ref="Y70" si="316">IF(P70+Q70+S70-O70=0,"          OK",P70+Q70+S70-O70)</f>
        <v xml:space="preserve">          OK</v>
      </c>
      <c r="AC70" s="24"/>
    </row>
    <row r="71" spans="1:29" ht="28" customHeight="1" x14ac:dyDescent="0.2">
      <c r="A71" s="18" t="s">
        <v>93</v>
      </c>
      <c r="B71" s="8">
        <v>1123</v>
      </c>
      <c r="C71" s="8">
        <v>3268</v>
      </c>
      <c r="D71" s="8">
        <v>27751</v>
      </c>
      <c r="E71" s="8">
        <v>19948</v>
      </c>
      <c r="F71" s="8">
        <v>63713</v>
      </c>
      <c r="G71" s="8">
        <v>27760</v>
      </c>
      <c r="H71" s="8">
        <v>16712</v>
      </c>
      <c r="I71" s="8">
        <v>966</v>
      </c>
      <c r="J71" s="8">
        <v>1699</v>
      </c>
      <c r="K71" s="8">
        <f t="shared" ref="K71" si="317">U71-L71</f>
        <v>2559</v>
      </c>
      <c r="L71" s="8">
        <v>5400</v>
      </c>
      <c r="M71" s="8">
        <v>13359</v>
      </c>
      <c r="N71" s="8"/>
      <c r="O71" s="6">
        <v>184258</v>
      </c>
      <c r="P71" s="8">
        <v>54024</v>
      </c>
      <c r="Q71" s="8">
        <v>122178</v>
      </c>
      <c r="R71" s="8">
        <f t="shared" ref="R71" si="318">P71+Q71</f>
        <v>176202</v>
      </c>
      <c r="S71" s="8">
        <v>8056</v>
      </c>
      <c r="T71" s="8">
        <v>22951</v>
      </c>
      <c r="U71" s="8">
        <v>7959</v>
      </c>
      <c r="W71" s="8" t="str">
        <f t="shared" ref="W71" si="319">IF((SUM(B71:M71)-O71)=0,"          OK",SUM(B71:M71)-O71)</f>
        <v xml:space="preserve">          OK</v>
      </c>
      <c r="X71" s="8" t="str">
        <f t="shared" ref="X71" si="320">IF((SUM(P71:Q71)-R71)=0,"          OK",SUM(P71:Q71)-R71)</f>
        <v xml:space="preserve">          OK</v>
      </c>
      <c r="Y71" s="8" t="str">
        <f t="shared" ref="Y71" si="321">IF(P71+Q71+S71-O71=0,"          OK",P71+Q71+S71-O71)</f>
        <v xml:space="preserve">          OK</v>
      </c>
      <c r="AC71" s="24"/>
    </row>
    <row r="72" spans="1:29" ht="28" customHeight="1" x14ac:dyDescent="0.2">
      <c r="A72" s="18" t="s">
        <v>92</v>
      </c>
      <c r="B72" s="8">
        <v>1123</v>
      </c>
      <c r="C72" s="8">
        <v>3257</v>
      </c>
      <c r="D72" s="8">
        <v>27915</v>
      </c>
      <c r="E72" s="8">
        <v>20028</v>
      </c>
      <c r="F72" s="8">
        <v>64303</v>
      </c>
      <c r="G72" s="8">
        <v>27719</v>
      </c>
      <c r="H72" s="8">
        <v>16757</v>
      </c>
      <c r="I72" s="8">
        <v>972</v>
      </c>
      <c r="J72" s="8">
        <v>1694</v>
      </c>
      <c r="K72" s="8">
        <f t="shared" ref="K72" si="322">U72-L72</f>
        <v>2591</v>
      </c>
      <c r="L72" s="8">
        <v>5400</v>
      </c>
      <c r="M72" s="8">
        <v>13439</v>
      </c>
      <c r="N72" s="8"/>
      <c r="O72" s="6">
        <v>185198</v>
      </c>
      <c r="P72" s="8">
        <v>54015</v>
      </c>
      <c r="Q72" s="8">
        <v>122455</v>
      </c>
      <c r="R72" s="8">
        <f t="shared" ref="R72" si="323">P72+Q72</f>
        <v>176470</v>
      </c>
      <c r="S72" s="8">
        <v>8728</v>
      </c>
      <c r="T72" s="8">
        <v>23049</v>
      </c>
      <c r="U72" s="8">
        <v>7991</v>
      </c>
      <c r="W72" s="8" t="str">
        <f t="shared" ref="W72" si="324">IF((SUM(B72:M72)-O72)=0,"          OK",SUM(B72:M72)-O72)</f>
        <v xml:space="preserve">          OK</v>
      </c>
      <c r="X72" s="8" t="str">
        <f t="shared" ref="X72" si="325">IF((SUM(P72:Q72)-R72)=0,"          OK",SUM(P72:Q72)-R72)</f>
        <v xml:space="preserve">          OK</v>
      </c>
      <c r="Y72" s="8" t="str">
        <f t="shared" ref="Y72" si="326">IF(P72+Q72+S72-O72=0,"          OK",P72+Q72+S72-O72)</f>
        <v xml:space="preserve">          OK</v>
      </c>
      <c r="AC72" s="24"/>
    </row>
    <row r="73" spans="1:29" ht="28" customHeight="1" x14ac:dyDescent="0.2">
      <c r="A73" s="18" t="s">
        <v>91</v>
      </c>
      <c r="B73" s="8">
        <v>1124</v>
      </c>
      <c r="C73" s="8">
        <v>3240</v>
      </c>
      <c r="D73" s="8">
        <v>27774</v>
      </c>
      <c r="E73" s="8">
        <v>19799</v>
      </c>
      <c r="F73" s="8">
        <v>63353</v>
      </c>
      <c r="G73" s="8">
        <v>27564</v>
      </c>
      <c r="H73" s="8">
        <v>16620</v>
      </c>
      <c r="I73" s="8">
        <v>969</v>
      </c>
      <c r="J73" s="8">
        <v>1668</v>
      </c>
      <c r="K73" s="8">
        <f t="shared" ref="K73" si="327">U73-L73</f>
        <v>2625</v>
      </c>
      <c r="L73" s="8">
        <v>5400</v>
      </c>
      <c r="M73" s="8">
        <v>13330</v>
      </c>
      <c r="N73" s="8"/>
      <c r="O73" s="6">
        <v>183466</v>
      </c>
      <c r="P73" s="8">
        <v>54003</v>
      </c>
      <c r="Q73" s="8">
        <v>120845</v>
      </c>
      <c r="R73" s="8">
        <f t="shared" ref="R73" si="328">P73+Q73</f>
        <v>174848</v>
      </c>
      <c r="S73" s="8">
        <v>8618</v>
      </c>
      <c r="T73" s="8">
        <v>22665</v>
      </c>
      <c r="U73" s="8">
        <v>8025</v>
      </c>
      <c r="W73" s="8" t="str">
        <f t="shared" ref="W73" si="329">IF((SUM(B73:M73)-O73)=0,"          OK",SUM(B73:M73)-O73)</f>
        <v xml:space="preserve">          OK</v>
      </c>
      <c r="X73" s="8" t="str">
        <f t="shared" ref="X73" si="330">IF((SUM(P73:Q73)-R73)=0,"          OK",SUM(P73:Q73)-R73)</f>
        <v xml:space="preserve">          OK</v>
      </c>
      <c r="Y73" s="8" t="str">
        <f t="shared" ref="Y73" si="331">IF(P73+Q73+S73-O73=0,"          OK",P73+Q73+S73-O73)</f>
        <v xml:space="preserve">          OK</v>
      </c>
      <c r="AC73" s="24"/>
    </row>
    <row r="74" spans="1:29" ht="28" customHeight="1" x14ac:dyDescent="0.2">
      <c r="A74" s="18" t="s">
        <v>90</v>
      </c>
      <c r="B74" s="8">
        <v>1125</v>
      </c>
      <c r="C74" s="8">
        <v>3244</v>
      </c>
      <c r="D74" s="8">
        <v>27809</v>
      </c>
      <c r="E74" s="8">
        <v>19880</v>
      </c>
      <c r="F74" s="8">
        <v>63795</v>
      </c>
      <c r="G74" s="8">
        <v>27633</v>
      </c>
      <c r="H74" s="8">
        <v>16697</v>
      </c>
      <c r="I74" s="8">
        <v>971</v>
      </c>
      <c r="J74" s="8">
        <v>1668</v>
      </c>
      <c r="K74" s="8">
        <f t="shared" ref="K74" si="332">U74-L74</f>
        <v>2647</v>
      </c>
      <c r="L74" s="8">
        <v>5400</v>
      </c>
      <c r="M74" s="8">
        <v>13354</v>
      </c>
      <c r="N74" s="8"/>
      <c r="O74" s="6">
        <v>184223</v>
      </c>
      <c r="P74" s="8">
        <v>53975</v>
      </c>
      <c r="Q74" s="8">
        <v>121143</v>
      </c>
      <c r="R74" s="8">
        <f t="shared" ref="R74:R79" si="333">P74+Q74</f>
        <v>175118</v>
      </c>
      <c r="S74" s="8">
        <v>9105</v>
      </c>
      <c r="T74" s="8">
        <v>22772</v>
      </c>
      <c r="U74" s="8">
        <v>8047</v>
      </c>
      <c r="W74" s="8" t="str">
        <f t="shared" ref="W74" si="334">IF((SUM(B74:M74)-O74)=0,"          OK",SUM(B74:M74)-O74)</f>
        <v xml:space="preserve">          OK</v>
      </c>
      <c r="X74" s="8" t="str">
        <f t="shared" ref="X74" si="335">IF((SUM(P74:Q74)-R74)=0,"          OK",SUM(P74:Q74)-R74)</f>
        <v xml:space="preserve">          OK</v>
      </c>
      <c r="Y74" s="8" t="str">
        <f t="shared" ref="Y74" si="336">IF(P74+Q74+S74-O74=0,"          OK",P74+Q74+S74-O74)</f>
        <v xml:space="preserve">          OK</v>
      </c>
      <c r="AC74" s="24"/>
    </row>
    <row r="75" spans="1:29" ht="28" customHeight="1" x14ac:dyDescent="0.2">
      <c r="A75" s="18" t="s">
        <v>89</v>
      </c>
      <c r="B75" s="8">
        <v>1122</v>
      </c>
      <c r="C75" s="8">
        <v>3247</v>
      </c>
      <c r="D75" s="8">
        <v>27840</v>
      </c>
      <c r="E75" s="8">
        <v>19882</v>
      </c>
      <c r="F75" s="8">
        <v>64036</v>
      </c>
      <c r="G75" s="8">
        <v>27620</v>
      </c>
      <c r="H75" s="8">
        <v>16704</v>
      </c>
      <c r="I75" s="8">
        <v>972</v>
      </c>
      <c r="J75" s="8">
        <v>1667</v>
      </c>
      <c r="K75" s="8">
        <f t="shared" ref="K75" si="337">U75-L75</f>
        <v>2635</v>
      </c>
      <c r="L75" s="8">
        <v>5400</v>
      </c>
      <c r="M75" s="8">
        <v>13364</v>
      </c>
      <c r="N75" s="8"/>
      <c r="O75" s="6">
        <v>184489</v>
      </c>
      <c r="P75" s="8">
        <v>53937</v>
      </c>
      <c r="Q75" s="8">
        <v>121284</v>
      </c>
      <c r="R75" s="8">
        <f t="shared" si="333"/>
        <v>175221</v>
      </c>
      <c r="S75" s="8">
        <v>9268</v>
      </c>
      <c r="T75" s="8">
        <v>22788</v>
      </c>
      <c r="U75" s="8">
        <v>8035</v>
      </c>
      <c r="W75" s="8" t="str">
        <f t="shared" ref="W75" si="338">IF((SUM(B75:M75)-O75)=0,"          OK",SUM(B75:M75)-O75)</f>
        <v xml:space="preserve">          OK</v>
      </c>
      <c r="X75" s="8" t="str">
        <f t="shared" ref="X75" si="339">IF((SUM(P75:Q75)-R75)=0,"          OK",SUM(P75:Q75)-R75)</f>
        <v xml:space="preserve">          OK</v>
      </c>
      <c r="Y75" s="8" t="str">
        <f t="shared" ref="Y75" si="340">IF(P75+Q75+S75-O75=0,"          OK",P75+Q75+S75-O75)</f>
        <v xml:space="preserve">          OK</v>
      </c>
      <c r="AC75" s="24"/>
    </row>
    <row r="76" spans="1:29" ht="28" customHeight="1" x14ac:dyDescent="0.2">
      <c r="A76" s="18" t="s">
        <v>88</v>
      </c>
      <c r="B76" s="8">
        <v>1119</v>
      </c>
      <c r="C76" s="8">
        <v>3217</v>
      </c>
      <c r="D76" s="8">
        <v>27847</v>
      </c>
      <c r="E76" s="8">
        <v>19850</v>
      </c>
      <c r="F76" s="8">
        <v>63833</v>
      </c>
      <c r="G76" s="8">
        <v>27674</v>
      </c>
      <c r="H76" s="8">
        <v>16647</v>
      </c>
      <c r="I76" s="8">
        <v>972</v>
      </c>
      <c r="J76" s="8">
        <v>1662</v>
      </c>
      <c r="K76" s="8">
        <f t="shared" ref="K76" si="341">U76-L76</f>
        <v>2619</v>
      </c>
      <c r="L76" s="8">
        <v>5400</v>
      </c>
      <c r="M76" s="8">
        <v>13327</v>
      </c>
      <c r="N76" s="8"/>
      <c r="O76" s="6">
        <v>184167</v>
      </c>
      <c r="P76" s="8">
        <v>54409</v>
      </c>
      <c r="Q76" s="8">
        <v>120958</v>
      </c>
      <c r="R76" s="8">
        <f t="shared" si="333"/>
        <v>175367</v>
      </c>
      <c r="S76" s="8">
        <v>8800</v>
      </c>
      <c r="T76" s="8">
        <v>22658</v>
      </c>
      <c r="U76" s="8">
        <v>8019</v>
      </c>
      <c r="W76" s="8" t="str">
        <f t="shared" ref="W76" si="342">IF((SUM(B76:M76)-O76)=0,"          OK",SUM(B76:M76)-O76)</f>
        <v xml:space="preserve">          OK</v>
      </c>
      <c r="X76" s="8" t="str">
        <f t="shared" ref="X76" si="343">IF((SUM(P76:Q76)-R76)=0,"          OK",SUM(P76:Q76)-R76)</f>
        <v xml:space="preserve">          OK</v>
      </c>
      <c r="Y76" s="8" t="str">
        <f t="shared" ref="Y76" si="344">IF(P76+Q76+S76-O76=0,"          OK",P76+Q76+S76-O76)</f>
        <v xml:space="preserve">          OK</v>
      </c>
      <c r="AC76" s="24"/>
    </row>
    <row r="77" spans="1:29" ht="28" customHeight="1" x14ac:dyDescent="0.2">
      <c r="A77" s="18" t="s">
        <v>87</v>
      </c>
      <c r="B77" s="8">
        <v>1122</v>
      </c>
      <c r="C77" s="8">
        <v>3219</v>
      </c>
      <c r="D77" s="8">
        <v>27804</v>
      </c>
      <c r="E77" s="8">
        <v>19928</v>
      </c>
      <c r="F77" s="8">
        <v>62726</v>
      </c>
      <c r="G77" s="8">
        <v>27710</v>
      </c>
      <c r="H77" s="8">
        <v>16718</v>
      </c>
      <c r="I77" s="8">
        <v>967</v>
      </c>
      <c r="J77" s="8">
        <v>1658</v>
      </c>
      <c r="K77" s="8">
        <f t="shared" ref="K77" si="345">U77-L77</f>
        <v>2642</v>
      </c>
      <c r="L77" s="8">
        <v>5400</v>
      </c>
      <c r="M77" s="8">
        <v>13297</v>
      </c>
      <c r="N77" s="8"/>
      <c r="O77" s="6">
        <v>183191</v>
      </c>
      <c r="P77" s="8">
        <v>54231</v>
      </c>
      <c r="Q77" s="8">
        <v>120420</v>
      </c>
      <c r="R77" s="8">
        <f t="shared" si="333"/>
        <v>174651</v>
      </c>
      <c r="S77" s="8">
        <v>8540</v>
      </c>
      <c r="T77" s="8">
        <v>22581</v>
      </c>
      <c r="U77" s="8">
        <v>8042</v>
      </c>
      <c r="W77" s="8" t="str">
        <f t="shared" ref="W77" si="346">IF((SUM(B77:M77)-O77)=0,"          OK",SUM(B77:M77)-O77)</f>
        <v xml:space="preserve">          OK</v>
      </c>
      <c r="X77" s="8" t="str">
        <f t="shared" ref="X77" si="347">IF((SUM(P77:Q77)-R77)=0,"          OK",SUM(P77:Q77)-R77)</f>
        <v xml:space="preserve">          OK</v>
      </c>
      <c r="Y77" s="8" t="str">
        <f t="shared" ref="Y77" si="348">IF(P77+Q77+S77-O77=0,"          OK",P77+Q77+S77-O77)</f>
        <v xml:space="preserve">          OK</v>
      </c>
      <c r="AC77" s="24"/>
    </row>
    <row r="78" spans="1:29" ht="28" customHeight="1" x14ac:dyDescent="0.2">
      <c r="A78" s="18" t="s">
        <v>86</v>
      </c>
      <c r="B78" s="8">
        <v>1121</v>
      </c>
      <c r="C78" s="8">
        <v>3220</v>
      </c>
      <c r="D78" s="8">
        <v>27853</v>
      </c>
      <c r="E78" s="8">
        <v>19945</v>
      </c>
      <c r="F78" s="8">
        <v>63506</v>
      </c>
      <c r="G78" s="8">
        <v>27655</v>
      </c>
      <c r="H78" s="8">
        <v>16708</v>
      </c>
      <c r="I78" s="8">
        <v>965</v>
      </c>
      <c r="J78" s="8">
        <v>1649</v>
      </c>
      <c r="K78" s="8">
        <f t="shared" ref="K78" si="349">U78-L78</f>
        <v>2645</v>
      </c>
      <c r="L78" s="8">
        <v>5400</v>
      </c>
      <c r="M78" s="8">
        <v>13334</v>
      </c>
      <c r="N78" s="8"/>
      <c r="O78" s="6">
        <v>184001</v>
      </c>
      <c r="P78" s="8">
        <v>54090</v>
      </c>
      <c r="Q78" s="8">
        <v>121188</v>
      </c>
      <c r="R78" s="8">
        <f t="shared" si="333"/>
        <v>175278</v>
      </c>
      <c r="S78" s="8">
        <v>8723</v>
      </c>
      <c r="T78" s="8">
        <v>22697</v>
      </c>
      <c r="U78" s="8">
        <v>8045</v>
      </c>
      <c r="W78" s="8" t="str">
        <f t="shared" ref="W78" si="350">IF((SUM(B78:M78)-O78)=0,"          OK",SUM(B78:M78)-O78)</f>
        <v xml:space="preserve">          OK</v>
      </c>
      <c r="X78" s="8" t="str">
        <f t="shared" ref="X78" si="351">IF((SUM(P78:Q78)-R78)=0,"          OK",SUM(P78:Q78)-R78)</f>
        <v xml:space="preserve">          OK</v>
      </c>
      <c r="Y78" s="8" t="str">
        <f t="shared" ref="Y78" si="352">IF(P78+Q78+S78-O78=0,"          OK",P78+Q78+S78-O78)</f>
        <v xml:space="preserve">          OK</v>
      </c>
      <c r="AC78" s="24"/>
    </row>
    <row r="79" spans="1:29" ht="28" customHeight="1" x14ac:dyDescent="0.2">
      <c r="A79" s="18" t="s">
        <v>85</v>
      </c>
      <c r="B79" s="8">
        <v>1123</v>
      </c>
      <c r="C79" s="8">
        <v>3203</v>
      </c>
      <c r="D79" s="8">
        <v>27825</v>
      </c>
      <c r="E79" s="8">
        <v>19882</v>
      </c>
      <c r="F79" s="8">
        <v>63555</v>
      </c>
      <c r="G79" s="8">
        <v>27535</v>
      </c>
      <c r="H79" s="8">
        <v>16516</v>
      </c>
      <c r="I79" s="8">
        <v>972</v>
      </c>
      <c r="J79" s="8">
        <v>1647</v>
      </c>
      <c r="K79" s="8">
        <f t="shared" ref="K79" si="353">U79-L79</f>
        <v>2639</v>
      </c>
      <c r="L79" s="8">
        <v>5400</v>
      </c>
      <c r="M79" s="8">
        <v>13370</v>
      </c>
      <c r="N79" s="8"/>
      <c r="O79" s="6">
        <v>183667</v>
      </c>
      <c r="P79" s="8">
        <v>53965</v>
      </c>
      <c r="Q79" s="8">
        <v>121365</v>
      </c>
      <c r="R79" s="8">
        <f t="shared" si="333"/>
        <v>175330</v>
      </c>
      <c r="S79" s="8">
        <v>8337</v>
      </c>
      <c r="T79" s="8">
        <v>22594</v>
      </c>
      <c r="U79" s="8">
        <v>8039</v>
      </c>
      <c r="W79" s="8" t="str">
        <f t="shared" ref="W79" si="354">IF((SUM(B79:M79)-O79)=0,"          OK",SUM(B79:M79)-O79)</f>
        <v xml:space="preserve">          OK</v>
      </c>
      <c r="X79" s="8" t="str">
        <f t="shared" ref="X79" si="355">IF((SUM(P79:Q79)-R79)=0,"          OK",SUM(P79:Q79)-R79)</f>
        <v xml:space="preserve">          OK</v>
      </c>
      <c r="Y79" s="8" t="str">
        <f t="shared" ref="Y79" si="356">IF(P79+Q79+S79-O79=0,"          OK",P79+Q79+S79-O79)</f>
        <v xml:space="preserve">          OK</v>
      </c>
      <c r="AC79" s="24"/>
    </row>
    <row r="80" spans="1:29" ht="28" customHeight="1" x14ac:dyDescent="0.2">
      <c r="A80" s="18" t="s">
        <v>84</v>
      </c>
      <c r="B80" s="8">
        <v>1124</v>
      </c>
      <c r="C80" s="8">
        <v>3200</v>
      </c>
      <c r="D80" s="8">
        <v>27774</v>
      </c>
      <c r="E80" s="8">
        <v>19961</v>
      </c>
      <c r="F80" s="8">
        <v>62744</v>
      </c>
      <c r="G80" s="8">
        <v>27562</v>
      </c>
      <c r="H80" s="8">
        <v>16588</v>
      </c>
      <c r="I80" s="8">
        <v>970</v>
      </c>
      <c r="J80" s="8">
        <v>1644</v>
      </c>
      <c r="K80" s="8">
        <f t="shared" ref="K80" si="357">U80-L80</f>
        <v>2646</v>
      </c>
      <c r="L80" s="8">
        <v>5400</v>
      </c>
      <c r="M80" s="8">
        <v>13366</v>
      </c>
      <c r="N80" s="8"/>
      <c r="O80" s="6">
        <v>182979</v>
      </c>
      <c r="P80" s="8">
        <v>53666</v>
      </c>
      <c r="Q80" s="8">
        <v>121291</v>
      </c>
      <c r="R80" s="8">
        <v>174957</v>
      </c>
      <c r="S80" s="8">
        <v>8022</v>
      </c>
      <c r="T80" s="8">
        <v>22580</v>
      </c>
      <c r="U80" s="8">
        <v>8046</v>
      </c>
      <c r="W80" s="8" t="str">
        <f t="shared" ref="W80" si="358">IF((SUM(B80:M80)-O80)=0,"          OK",SUM(B80:M80)-O80)</f>
        <v xml:space="preserve">          OK</v>
      </c>
      <c r="X80" s="8" t="str">
        <f t="shared" ref="X80" si="359">IF((SUM(P80:Q80)-R80)=0,"          OK",SUM(P80:Q80)-R80)</f>
        <v xml:space="preserve">          OK</v>
      </c>
      <c r="Y80" s="8" t="str">
        <f t="shared" ref="Y80" si="360">IF(P80+Q80+S80-O80=0,"          OK",P80+Q80+S80-O80)</f>
        <v xml:space="preserve">          OK</v>
      </c>
    </row>
    <row r="81" spans="1:25" ht="28" customHeight="1" x14ac:dyDescent="0.2">
      <c r="A81" s="18" t="s">
        <v>83</v>
      </c>
      <c r="B81" s="8">
        <v>1126</v>
      </c>
      <c r="C81" s="8">
        <v>3203</v>
      </c>
      <c r="D81" s="8">
        <v>27725</v>
      </c>
      <c r="E81" s="8">
        <v>19893</v>
      </c>
      <c r="F81" s="8">
        <v>62564</v>
      </c>
      <c r="G81" s="8">
        <v>27490</v>
      </c>
      <c r="H81" s="8">
        <v>16575</v>
      </c>
      <c r="I81" s="8">
        <v>971</v>
      </c>
      <c r="J81" s="8">
        <v>1643</v>
      </c>
      <c r="K81" s="8">
        <f t="shared" ref="K81" si="361">U81-L81</f>
        <v>2656</v>
      </c>
      <c r="L81" s="8">
        <v>5400</v>
      </c>
      <c r="M81" s="8">
        <v>13403</v>
      </c>
      <c r="N81" s="8"/>
      <c r="O81" s="6">
        <v>182649</v>
      </c>
      <c r="P81" s="8">
        <v>53405</v>
      </c>
      <c r="Q81" s="8">
        <v>121483</v>
      </c>
      <c r="R81" s="8">
        <v>174888</v>
      </c>
      <c r="S81" s="8">
        <v>7761</v>
      </c>
      <c r="T81" s="8">
        <v>22512</v>
      </c>
      <c r="U81" s="8">
        <v>8056</v>
      </c>
      <c r="W81" s="8" t="str">
        <f t="shared" ref="W81" si="362">IF((SUM(B81:M81)-O81)=0,"          OK",SUM(B81:M81)-O81)</f>
        <v xml:space="preserve">          OK</v>
      </c>
      <c r="X81" s="8" t="str">
        <f t="shared" ref="X81" si="363">IF((SUM(P81:Q81)-R81)=0,"          OK",SUM(P81:Q81)-R81)</f>
        <v xml:space="preserve">          OK</v>
      </c>
      <c r="Y81" s="8" t="str">
        <f t="shared" ref="Y81" si="364">IF(P81+Q81+S81-O81=0,"          OK",P81+Q81+S81-O81)</f>
        <v xml:space="preserve">          OK</v>
      </c>
    </row>
    <row r="82" spans="1:25" ht="28" customHeight="1" x14ac:dyDescent="0.2">
      <c r="A82" s="18" t="s">
        <v>82</v>
      </c>
      <c r="B82" s="8">
        <v>1125</v>
      </c>
      <c r="C82" s="8">
        <v>3191</v>
      </c>
      <c r="D82" s="8">
        <v>27560</v>
      </c>
      <c r="E82" s="8">
        <v>19839</v>
      </c>
      <c r="F82" s="8">
        <v>62941</v>
      </c>
      <c r="G82" s="8">
        <v>27470</v>
      </c>
      <c r="H82" s="8">
        <v>16462</v>
      </c>
      <c r="I82" s="8">
        <v>979</v>
      </c>
      <c r="J82" s="8">
        <v>1629</v>
      </c>
      <c r="K82" s="8">
        <f t="shared" ref="K82" si="365">U82-L82</f>
        <v>2295</v>
      </c>
      <c r="L82" s="8">
        <v>5400</v>
      </c>
      <c r="M82" s="8">
        <v>13128</v>
      </c>
      <c r="N82" s="8"/>
      <c r="O82" s="6">
        <v>182019</v>
      </c>
      <c r="P82" s="8">
        <v>53602</v>
      </c>
      <c r="Q82" s="8">
        <v>121644</v>
      </c>
      <c r="R82" s="8">
        <v>175246</v>
      </c>
      <c r="S82" s="8">
        <v>6773</v>
      </c>
      <c r="T82" s="8">
        <v>22236</v>
      </c>
      <c r="U82" s="8">
        <v>7695</v>
      </c>
      <c r="W82" s="8" t="str">
        <f t="shared" ref="W82" si="366">IF((SUM(B82:M82)-O82)=0,"          OK",SUM(B82:M82)-O82)</f>
        <v xml:space="preserve">          OK</v>
      </c>
      <c r="X82" s="8" t="str">
        <f t="shared" ref="X82" si="367">IF((SUM(P82:Q82)-R82)=0,"          OK",SUM(P82:Q82)-R82)</f>
        <v xml:space="preserve">          OK</v>
      </c>
      <c r="Y82" s="8" t="str">
        <f t="shared" ref="Y82" si="368">IF(P82+Q82+S82-O82=0,"          OK",P82+Q82+S82-O82)</f>
        <v xml:space="preserve">          OK</v>
      </c>
    </row>
    <row r="83" spans="1:25" ht="28" customHeight="1" x14ac:dyDescent="0.2">
      <c r="A83" s="18" t="s">
        <v>81</v>
      </c>
      <c r="B83" s="8">
        <v>1123</v>
      </c>
      <c r="C83" s="8">
        <v>3185</v>
      </c>
      <c r="D83" s="8">
        <v>27510</v>
      </c>
      <c r="E83" s="8">
        <v>20005</v>
      </c>
      <c r="F83" s="8">
        <v>63002</v>
      </c>
      <c r="G83" s="8">
        <v>27856</v>
      </c>
      <c r="H83" s="8">
        <v>16609</v>
      </c>
      <c r="I83" s="8">
        <v>979</v>
      </c>
      <c r="J83" s="8">
        <v>1636</v>
      </c>
      <c r="K83" s="8">
        <f t="shared" ref="K83" si="369">U83-L83</f>
        <v>2137</v>
      </c>
      <c r="L83" s="8">
        <v>5400</v>
      </c>
      <c r="M83" s="8">
        <v>13054</v>
      </c>
      <c r="N83" s="8"/>
      <c r="O83" s="6">
        <v>182496</v>
      </c>
      <c r="P83" s="8">
        <v>53090</v>
      </c>
      <c r="Q83" s="8">
        <v>122162</v>
      </c>
      <c r="R83" s="8">
        <v>175252</v>
      </c>
      <c r="S83" s="8">
        <v>7244</v>
      </c>
      <c r="T83" s="8">
        <v>22346</v>
      </c>
      <c r="U83" s="8">
        <v>7537</v>
      </c>
      <c r="W83" s="8" t="str">
        <f t="shared" ref="W83" si="370">IF((SUM(B83:M83)-O83)=0,"          OK",SUM(B83:M83)-O83)</f>
        <v xml:space="preserve">          OK</v>
      </c>
      <c r="X83" s="8" t="str">
        <f t="shared" ref="X83" si="371">IF((SUM(P83:Q83)-R83)=0,"          OK",SUM(P83:Q83)-R83)</f>
        <v xml:space="preserve">          OK</v>
      </c>
      <c r="Y83" s="8" t="str">
        <f t="shared" ref="Y83" si="372">IF(P83+Q83+S83-O83=0,"          OK",P83+Q83+S83-O83)</f>
        <v xml:space="preserve">          OK</v>
      </c>
    </row>
    <row r="84" spans="1:25" ht="28" customHeight="1" x14ac:dyDescent="0.2">
      <c r="A84" s="18" t="s">
        <v>80</v>
      </c>
      <c r="B84" s="8">
        <v>1131</v>
      </c>
      <c r="C84" s="8">
        <v>3173</v>
      </c>
      <c r="D84" s="8">
        <v>27589</v>
      </c>
      <c r="E84" s="8">
        <v>20053</v>
      </c>
      <c r="F84" s="8">
        <v>63105</v>
      </c>
      <c r="G84" s="8">
        <v>27807</v>
      </c>
      <c r="H84" s="8">
        <v>16693</v>
      </c>
      <c r="I84" s="8">
        <v>976</v>
      </c>
      <c r="J84" s="8">
        <v>1629</v>
      </c>
      <c r="K84" s="8">
        <f t="shared" ref="K84" si="373">U84-L84</f>
        <v>2154</v>
      </c>
      <c r="L84" s="8">
        <v>5400</v>
      </c>
      <c r="M84" s="8">
        <v>13122</v>
      </c>
      <c r="N84" s="8"/>
      <c r="O84" s="6">
        <v>182832</v>
      </c>
      <c r="P84" s="8">
        <v>53056</v>
      </c>
      <c r="Q84" s="8">
        <v>122101</v>
      </c>
      <c r="R84" s="8">
        <v>175157</v>
      </c>
      <c r="S84" s="8">
        <v>7675</v>
      </c>
      <c r="T84" s="8">
        <v>22392</v>
      </c>
      <c r="U84" s="8">
        <v>7554</v>
      </c>
      <c r="W84" s="8" t="str">
        <f t="shared" ref="W84:W89" si="374">IF((SUM(B84:M84)-O84)=0,"          OK",SUM(B84:M84)-O84)</f>
        <v xml:space="preserve">          OK</v>
      </c>
      <c r="X84" s="8" t="str">
        <f t="shared" ref="X84:X89" si="375">IF((SUM(P84:Q84)-R84)=0,"          OK",SUM(P84:Q84)-R84)</f>
        <v xml:space="preserve">          OK</v>
      </c>
      <c r="Y84" s="8" t="str">
        <f t="shared" ref="Y84:Y89" si="376">IF(P84+Q84+S84-O84=0,"          OK",P84+Q84+S84-O84)</f>
        <v xml:space="preserve">          OK</v>
      </c>
    </row>
    <row r="85" spans="1:25" ht="28" customHeight="1" x14ac:dyDescent="0.2">
      <c r="A85" s="18" t="s">
        <v>79</v>
      </c>
      <c r="B85" s="8">
        <v>1124</v>
      </c>
      <c r="C85" s="8">
        <v>3153</v>
      </c>
      <c r="D85" s="8">
        <v>27620</v>
      </c>
      <c r="E85" s="8">
        <v>19888</v>
      </c>
      <c r="F85" s="8">
        <v>62140</v>
      </c>
      <c r="G85" s="8">
        <v>27725</v>
      </c>
      <c r="H85" s="8">
        <v>16365</v>
      </c>
      <c r="I85" s="8">
        <v>980</v>
      </c>
      <c r="J85" s="8">
        <v>1634</v>
      </c>
      <c r="K85" s="8">
        <f t="shared" ref="K85" si="377">U85-L85</f>
        <v>2215</v>
      </c>
      <c r="L85" s="8">
        <v>5400</v>
      </c>
      <c r="M85" s="8">
        <v>13133</v>
      </c>
      <c r="N85" s="8"/>
      <c r="O85" s="6">
        <v>181377</v>
      </c>
      <c r="P85" s="8">
        <v>53050</v>
      </c>
      <c r="Q85" s="8">
        <v>120326</v>
      </c>
      <c r="R85" s="8">
        <v>173376</v>
      </c>
      <c r="S85" s="8">
        <v>8001</v>
      </c>
      <c r="T85" s="8">
        <v>22058</v>
      </c>
      <c r="U85" s="8">
        <v>7615</v>
      </c>
      <c r="W85" s="8" t="str">
        <f t="shared" si="374"/>
        <v xml:space="preserve">          OK</v>
      </c>
      <c r="X85" s="8" t="str">
        <f t="shared" si="375"/>
        <v xml:space="preserve">          OK</v>
      </c>
      <c r="Y85" s="8" t="str">
        <f t="shared" si="376"/>
        <v xml:space="preserve">          OK</v>
      </c>
    </row>
    <row r="86" spans="1:25" ht="28" customHeight="1" x14ac:dyDescent="0.2">
      <c r="A86" s="18" t="s">
        <v>78</v>
      </c>
      <c r="B86" s="8">
        <v>1126</v>
      </c>
      <c r="C86" s="8">
        <v>3147</v>
      </c>
      <c r="D86" s="8">
        <v>27629</v>
      </c>
      <c r="E86" s="8">
        <v>19972</v>
      </c>
      <c r="F86" s="8">
        <v>62008</v>
      </c>
      <c r="G86" s="8">
        <v>27791</v>
      </c>
      <c r="H86" s="8">
        <v>16413</v>
      </c>
      <c r="I86" s="8">
        <v>979</v>
      </c>
      <c r="J86" s="8">
        <v>1639</v>
      </c>
      <c r="K86" s="8">
        <f t="shared" ref="K86" si="378">U86-L86</f>
        <v>2241</v>
      </c>
      <c r="L86" s="8">
        <v>5400</v>
      </c>
      <c r="M86" s="8">
        <v>13118</v>
      </c>
      <c r="N86" s="8"/>
      <c r="O86" s="6">
        <v>181463</v>
      </c>
      <c r="P86" s="8">
        <v>53034</v>
      </c>
      <c r="Q86" s="8">
        <v>120167</v>
      </c>
      <c r="R86" s="8">
        <v>173201</v>
      </c>
      <c r="S86" s="8">
        <v>8262</v>
      </c>
      <c r="T86" s="8">
        <v>22098</v>
      </c>
      <c r="U86" s="8">
        <v>7641</v>
      </c>
      <c r="W86" s="8" t="str">
        <f t="shared" si="374"/>
        <v xml:space="preserve">          OK</v>
      </c>
      <c r="X86" s="8" t="str">
        <f t="shared" si="375"/>
        <v xml:space="preserve">          OK</v>
      </c>
      <c r="Y86" s="8" t="str">
        <f t="shared" si="376"/>
        <v xml:space="preserve">          OK</v>
      </c>
    </row>
    <row r="87" spans="1:25" ht="28" customHeight="1" x14ac:dyDescent="0.2">
      <c r="A87" s="18" t="s">
        <v>77</v>
      </c>
      <c r="B87" s="8">
        <v>1126</v>
      </c>
      <c r="C87" s="8">
        <v>3148</v>
      </c>
      <c r="D87" s="8">
        <v>27634</v>
      </c>
      <c r="E87" s="8">
        <v>20000</v>
      </c>
      <c r="F87" s="8">
        <v>62308</v>
      </c>
      <c r="G87" s="8">
        <v>27779</v>
      </c>
      <c r="H87" s="8">
        <v>16434</v>
      </c>
      <c r="I87" s="8">
        <v>981</v>
      </c>
      <c r="J87" s="8">
        <v>1633</v>
      </c>
      <c r="K87" s="8">
        <f t="shared" ref="K87" si="379">U87-L87</f>
        <v>2242</v>
      </c>
      <c r="L87" s="8">
        <v>5400</v>
      </c>
      <c r="M87" s="8">
        <v>13131</v>
      </c>
      <c r="N87" s="8"/>
      <c r="O87" s="6">
        <v>181816</v>
      </c>
      <c r="P87" s="8">
        <v>52989</v>
      </c>
      <c r="Q87" s="8">
        <v>120319</v>
      </c>
      <c r="R87" s="8">
        <v>173308</v>
      </c>
      <c r="S87" s="8">
        <v>8508</v>
      </c>
      <c r="T87" s="8">
        <v>22116</v>
      </c>
      <c r="U87" s="8">
        <v>7642</v>
      </c>
      <c r="W87" s="8" t="str">
        <f t="shared" si="374"/>
        <v xml:space="preserve">          OK</v>
      </c>
      <c r="X87" s="8" t="str">
        <f t="shared" si="375"/>
        <v xml:space="preserve">          OK</v>
      </c>
      <c r="Y87" s="8" t="str">
        <f t="shared" si="376"/>
        <v xml:space="preserve">          OK</v>
      </c>
    </row>
    <row r="88" spans="1:25" ht="28" customHeight="1" x14ac:dyDescent="0.2">
      <c r="A88" s="18" t="s">
        <v>76</v>
      </c>
      <c r="B88" s="8">
        <v>1118</v>
      </c>
      <c r="C88" s="8">
        <v>3110</v>
      </c>
      <c r="D88" s="8">
        <v>27698</v>
      </c>
      <c r="E88" s="8">
        <v>20078</v>
      </c>
      <c r="F88" s="8">
        <v>62166</v>
      </c>
      <c r="G88" s="8">
        <v>27835</v>
      </c>
      <c r="H88" s="8">
        <v>16339</v>
      </c>
      <c r="I88" s="8">
        <v>972</v>
      </c>
      <c r="J88" s="8">
        <v>1631</v>
      </c>
      <c r="K88" s="8">
        <f t="shared" ref="K88" si="380">U88-L88</f>
        <v>2326</v>
      </c>
      <c r="L88" s="8">
        <v>5400</v>
      </c>
      <c r="M88" s="8">
        <v>13087</v>
      </c>
      <c r="N88" s="8"/>
      <c r="O88" s="6">
        <v>181760</v>
      </c>
      <c r="P88" s="8">
        <v>53416</v>
      </c>
      <c r="Q88" s="8">
        <v>119966</v>
      </c>
      <c r="R88" s="8">
        <v>173382</v>
      </c>
      <c r="S88" s="8">
        <v>8378</v>
      </c>
      <c r="T88" s="8">
        <v>22038</v>
      </c>
      <c r="U88" s="8">
        <v>7726</v>
      </c>
      <c r="W88" s="8" t="str">
        <f t="shared" si="374"/>
        <v xml:space="preserve">          OK</v>
      </c>
      <c r="X88" s="8" t="str">
        <f t="shared" si="375"/>
        <v xml:space="preserve">          OK</v>
      </c>
      <c r="Y88" s="8" t="str">
        <f t="shared" si="376"/>
        <v xml:space="preserve">          OK</v>
      </c>
    </row>
    <row r="89" spans="1:25" ht="28" customHeight="1" x14ac:dyDescent="0.2">
      <c r="A89" s="18" t="s">
        <v>70</v>
      </c>
      <c r="B89" s="8">
        <v>1117</v>
      </c>
      <c r="C89" s="8">
        <v>3116</v>
      </c>
      <c r="D89" s="8">
        <v>27692</v>
      </c>
      <c r="E89" s="8">
        <v>20166</v>
      </c>
      <c r="F89" s="8">
        <v>62194</v>
      </c>
      <c r="G89" s="8">
        <v>27946</v>
      </c>
      <c r="H89" s="8">
        <v>16448</v>
      </c>
      <c r="I89" s="8">
        <v>973</v>
      </c>
      <c r="J89" s="8">
        <v>1631</v>
      </c>
      <c r="K89" s="8">
        <f t="shared" ref="K89:K126" si="381">U89-L89</f>
        <v>2335</v>
      </c>
      <c r="L89" s="8">
        <v>5400</v>
      </c>
      <c r="M89" s="8">
        <v>13037</v>
      </c>
      <c r="N89" s="8"/>
      <c r="O89" s="6">
        <v>182055</v>
      </c>
      <c r="P89" s="8">
        <v>53348</v>
      </c>
      <c r="Q89" s="8">
        <v>120023</v>
      </c>
      <c r="R89" s="8">
        <v>173371</v>
      </c>
      <c r="S89" s="8">
        <v>8684</v>
      </c>
      <c r="T89" s="8">
        <v>22098</v>
      </c>
      <c r="U89" s="8">
        <v>7735</v>
      </c>
      <c r="W89" s="8" t="str">
        <f t="shared" si="374"/>
        <v xml:space="preserve">          OK</v>
      </c>
      <c r="X89" s="8" t="str">
        <f t="shared" si="375"/>
        <v xml:space="preserve">          OK</v>
      </c>
      <c r="Y89" s="8" t="str">
        <f t="shared" si="376"/>
        <v xml:space="preserve">          OK</v>
      </c>
    </row>
    <row r="90" spans="1:25" ht="28" customHeight="1" x14ac:dyDescent="0.2">
      <c r="A90" s="18" t="s">
        <v>64</v>
      </c>
      <c r="B90" s="8">
        <v>1117</v>
      </c>
      <c r="C90" s="8">
        <v>3111</v>
      </c>
      <c r="D90" s="8">
        <v>27603</v>
      </c>
      <c r="E90" s="8">
        <v>20150</v>
      </c>
      <c r="F90" s="8">
        <v>61837</v>
      </c>
      <c r="G90" s="8">
        <v>27902</v>
      </c>
      <c r="H90" s="8">
        <v>16438</v>
      </c>
      <c r="I90" s="8">
        <v>971</v>
      </c>
      <c r="J90" s="8">
        <v>1631</v>
      </c>
      <c r="K90" s="8">
        <f t="shared" si="381"/>
        <v>2355</v>
      </c>
      <c r="L90" s="8">
        <v>5400</v>
      </c>
      <c r="M90" s="8">
        <v>12997</v>
      </c>
      <c r="N90" s="8"/>
      <c r="O90" s="6">
        <v>181512</v>
      </c>
      <c r="P90" s="8">
        <v>53172</v>
      </c>
      <c r="Q90" s="8">
        <v>119893</v>
      </c>
      <c r="R90" s="8">
        <v>173065</v>
      </c>
      <c r="S90" s="8">
        <v>8447</v>
      </c>
      <c r="T90" s="8">
        <v>22098</v>
      </c>
      <c r="U90" s="8">
        <v>7755</v>
      </c>
      <c r="W90" s="8" t="str">
        <f t="shared" ref="W90:W94" si="382">IF((SUM(B90:M90)-O90)=0,"          OK",SUM(B90:M90)-O90)</f>
        <v xml:space="preserve">          OK</v>
      </c>
      <c r="X90" s="8" t="str">
        <f t="shared" ref="X90:X93" si="383">IF((SUM(P90:Q90)-R90)=0,"          OK",SUM(P90:Q90)-R90)</f>
        <v xml:space="preserve">          OK</v>
      </c>
      <c r="Y90" s="8" t="str">
        <f t="shared" ref="Y90:Y93" si="384">IF(P90+Q90+S90-O90=0,"          OK",P90+Q90+S90-O90)</f>
        <v xml:space="preserve">          OK</v>
      </c>
    </row>
    <row r="91" spans="1:25" ht="28" customHeight="1" x14ac:dyDescent="0.2">
      <c r="A91" s="18" t="s">
        <v>63</v>
      </c>
      <c r="B91" s="8">
        <v>1123</v>
      </c>
      <c r="C91" s="8">
        <v>3088</v>
      </c>
      <c r="D91" s="8">
        <v>27640</v>
      </c>
      <c r="E91" s="8">
        <v>20053</v>
      </c>
      <c r="F91" s="8">
        <v>61946</v>
      </c>
      <c r="G91" s="8">
        <v>27767</v>
      </c>
      <c r="H91" s="8">
        <v>16286</v>
      </c>
      <c r="I91" s="8">
        <v>975</v>
      </c>
      <c r="J91" s="8">
        <v>1617</v>
      </c>
      <c r="K91" s="8">
        <f t="shared" si="381"/>
        <v>2409</v>
      </c>
      <c r="L91" s="8">
        <v>5400</v>
      </c>
      <c r="M91" s="8">
        <v>12970</v>
      </c>
      <c r="N91" s="8"/>
      <c r="O91" s="6">
        <v>181274</v>
      </c>
      <c r="P91" s="8">
        <v>53045</v>
      </c>
      <c r="Q91" s="8">
        <v>119977</v>
      </c>
      <c r="R91" s="8">
        <v>173022</v>
      </c>
      <c r="S91" s="8">
        <v>8252</v>
      </c>
      <c r="T91" s="8">
        <v>21931</v>
      </c>
      <c r="U91" s="8">
        <v>7809</v>
      </c>
      <c r="W91" s="8" t="str">
        <f t="shared" si="382"/>
        <v xml:space="preserve">          OK</v>
      </c>
      <c r="X91" s="8" t="str">
        <f t="shared" si="383"/>
        <v xml:space="preserve">          OK</v>
      </c>
      <c r="Y91" s="8" t="str">
        <f t="shared" si="384"/>
        <v xml:space="preserve">          OK</v>
      </c>
    </row>
    <row r="92" spans="1:25" ht="28" customHeight="1" x14ac:dyDescent="0.2">
      <c r="A92" s="18" t="s">
        <v>62</v>
      </c>
      <c r="B92" s="8">
        <v>1119</v>
      </c>
      <c r="C92" s="8">
        <v>3093</v>
      </c>
      <c r="D92" s="8">
        <v>27651</v>
      </c>
      <c r="E92" s="8">
        <v>20125</v>
      </c>
      <c r="F92" s="8">
        <v>61440</v>
      </c>
      <c r="G92" s="8">
        <v>27855</v>
      </c>
      <c r="H92" s="8">
        <v>16371</v>
      </c>
      <c r="I92" s="8">
        <v>975</v>
      </c>
      <c r="J92" s="8">
        <v>1620</v>
      </c>
      <c r="K92" s="8">
        <f t="shared" si="381"/>
        <v>2445</v>
      </c>
      <c r="L92" s="8">
        <v>5400</v>
      </c>
      <c r="M92" s="8">
        <v>12903</v>
      </c>
      <c r="N92" s="8"/>
      <c r="O92" s="6">
        <v>180997</v>
      </c>
      <c r="P92" s="8">
        <v>52879</v>
      </c>
      <c r="Q92" s="8">
        <v>119939</v>
      </c>
      <c r="R92" s="8">
        <v>172818</v>
      </c>
      <c r="S92" s="8">
        <v>8179</v>
      </c>
      <c r="T92" s="8">
        <v>21938</v>
      </c>
      <c r="U92" s="8">
        <v>7845</v>
      </c>
      <c r="W92" s="8" t="str">
        <f t="shared" si="382"/>
        <v xml:space="preserve">          OK</v>
      </c>
      <c r="X92" s="8" t="str">
        <f t="shared" si="383"/>
        <v xml:space="preserve">          OK</v>
      </c>
      <c r="Y92" s="8" t="str">
        <f t="shared" si="384"/>
        <v xml:space="preserve">          OK</v>
      </c>
    </row>
    <row r="93" spans="1:25" ht="28" customHeight="1" x14ac:dyDescent="0.2">
      <c r="A93" s="18" t="s">
        <v>61</v>
      </c>
      <c r="B93" s="8">
        <v>1112</v>
      </c>
      <c r="C93" s="8">
        <v>3089</v>
      </c>
      <c r="D93" s="8">
        <v>27557</v>
      </c>
      <c r="E93" s="8">
        <v>20088</v>
      </c>
      <c r="F93" s="8">
        <v>60905</v>
      </c>
      <c r="G93" s="8">
        <v>27780</v>
      </c>
      <c r="H93" s="8">
        <v>16363</v>
      </c>
      <c r="I93" s="8">
        <v>974</v>
      </c>
      <c r="J93" s="8">
        <v>1612</v>
      </c>
      <c r="K93" s="8">
        <f t="shared" si="381"/>
        <v>2449</v>
      </c>
      <c r="L93" s="8">
        <v>5400</v>
      </c>
      <c r="M93" s="8">
        <v>12866</v>
      </c>
      <c r="N93" s="8"/>
      <c r="O93" s="6">
        <v>180195</v>
      </c>
      <c r="P93" s="8">
        <v>52598</v>
      </c>
      <c r="Q93" s="8">
        <v>119887</v>
      </c>
      <c r="R93" s="8">
        <v>172485</v>
      </c>
      <c r="S93" s="8">
        <v>7710</v>
      </c>
      <c r="T93" s="8">
        <v>21837</v>
      </c>
      <c r="U93" s="8">
        <v>7849</v>
      </c>
      <c r="W93" s="8" t="str">
        <f t="shared" si="382"/>
        <v xml:space="preserve">          OK</v>
      </c>
      <c r="X93" s="8" t="str">
        <f t="shared" si="383"/>
        <v xml:space="preserve">          OK</v>
      </c>
      <c r="Y93" s="8" t="str">
        <f t="shared" si="384"/>
        <v xml:space="preserve">          OK</v>
      </c>
    </row>
    <row r="94" spans="1:25" ht="28" customHeight="1" x14ac:dyDescent="0.2">
      <c r="A94" s="18" t="s">
        <v>60</v>
      </c>
      <c r="B94" s="8">
        <v>1083</v>
      </c>
      <c r="C94" s="8">
        <v>3039</v>
      </c>
      <c r="D94" s="8">
        <v>27412</v>
      </c>
      <c r="E94" s="8">
        <v>19972</v>
      </c>
      <c r="F94" s="8">
        <v>61721</v>
      </c>
      <c r="G94" s="8">
        <v>27583</v>
      </c>
      <c r="H94" s="8">
        <v>16182</v>
      </c>
      <c r="I94" s="8">
        <v>979</v>
      </c>
      <c r="J94" s="8">
        <v>1601</v>
      </c>
      <c r="K94" s="8">
        <f t="shared" si="381"/>
        <v>2064</v>
      </c>
      <c r="L94" s="8">
        <v>5400</v>
      </c>
      <c r="M94" s="8">
        <v>12677</v>
      </c>
      <c r="N94" s="8"/>
      <c r="O94" s="6">
        <v>179713</v>
      </c>
      <c r="P94" s="8" t="s">
        <v>73</v>
      </c>
      <c r="Q94" s="8" t="s">
        <v>73</v>
      </c>
      <c r="R94" s="8">
        <v>172386</v>
      </c>
      <c r="S94" s="8">
        <v>7327</v>
      </c>
      <c r="T94" s="8">
        <v>21597</v>
      </c>
      <c r="U94" s="8">
        <v>7464</v>
      </c>
      <c r="W94" s="8" t="str">
        <f t="shared" si="382"/>
        <v xml:space="preserve">          OK</v>
      </c>
      <c r="X94" s="8" t="s">
        <v>73</v>
      </c>
      <c r="Y94" s="8" t="str">
        <f>IF(R94+S94-O94=0,"          OK",R94+S94-O94)</f>
        <v xml:space="preserve">          OK</v>
      </c>
    </row>
    <row r="95" spans="1:25" ht="28" customHeight="1" x14ac:dyDescent="0.2">
      <c r="A95" s="18" t="s">
        <v>59</v>
      </c>
      <c r="B95" s="8">
        <v>1059</v>
      </c>
      <c r="C95" s="8">
        <v>3031</v>
      </c>
      <c r="D95" s="8">
        <v>27473</v>
      </c>
      <c r="E95" s="8">
        <v>20165</v>
      </c>
      <c r="F95" s="8">
        <v>61363</v>
      </c>
      <c r="G95" s="8">
        <v>27928</v>
      </c>
      <c r="H95" s="8">
        <v>16255</v>
      </c>
      <c r="I95" s="8">
        <v>973</v>
      </c>
      <c r="J95" s="8">
        <v>1604</v>
      </c>
      <c r="K95" s="8">
        <f t="shared" si="381"/>
        <v>2009</v>
      </c>
      <c r="L95" s="8">
        <v>5400</v>
      </c>
      <c r="M95" s="8">
        <v>12601</v>
      </c>
      <c r="N95" s="8"/>
      <c r="O95" s="6">
        <v>179861</v>
      </c>
      <c r="P95" s="8" t="s">
        <v>73</v>
      </c>
      <c r="Q95" s="8" t="s">
        <v>73</v>
      </c>
      <c r="R95" s="8">
        <v>172249</v>
      </c>
      <c r="S95" s="8">
        <v>7612</v>
      </c>
      <c r="T95" s="8">
        <v>21667</v>
      </c>
      <c r="U95" s="8">
        <v>7409</v>
      </c>
      <c r="W95" s="8" t="str">
        <f t="shared" ref="W95:W111" si="385">IF((SUM(B95:M95)-O95)=0,"          OK",SUM(B95:M95)-O95)</f>
        <v xml:space="preserve">          OK</v>
      </c>
      <c r="X95" s="8" t="s">
        <v>73</v>
      </c>
      <c r="Y95" s="8" t="str">
        <f t="shared" ref="Y95:Y126" si="386">IF(R95+S95-O95=0,"          OK",R95+S95-O95)</f>
        <v xml:space="preserve">          OK</v>
      </c>
    </row>
    <row r="96" spans="1:25" ht="28" customHeight="1" x14ac:dyDescent="0.2">
      <c r="A96" s="18" t="s">
        <v>58</v>
      </c>
      <c r="B96" s="8">
        <v>986</v>
      </c>
      <c r="C96" s="8">
        <v>3033</v>
      </c>
      <c r="D96" s="8">
        <v>27601</v>
      </c>
      <c r="E96" s="8">
        <v>20145</v>
      </c>
      <c r="F96" s="8">
        <v>61290</v>
      </c>
      <c r="G96" s="8">
        <v>27794</v>
      </c>
      <c r="H96" s="8">
        <v>16339</v>
      </c>
      <c r="I96" s="8">
        <v>965</v>
      </c>
      <c r="J96" s="8">
        <v>1602</v>
      </c>
      <c r="K96" s="8">
        <f t="shared" si="381"/>
        <v>2043</v>
      </c>
      <c r="L96" s="8">
        <v>5400</v>
      </c>
      <c r="M96" s="8">
        <v>12599</v>
      </c>
      <c r="N96" s="8"/>
      <c r="O96" s="6">
        <v>179797</v>
      </c>
      <c r="P96" s="8" t="s">
        <v>73</v>
      </c>
      <c r="Q96" s="8" t="s">
        <v>73</v>
      </c>
      <c r="R96" s="8">
        <v>171931</v>
      </c>
      <c r="S96" s="8">
        <v>7866</v>
      </c>
      <c r="T96" s="8">
        <v>21643</v>
      </c>
      <c r="U96" s="8">
        <v>7443</v>
      </c>
      <c r="W96" s="8" t="str">
        <f t="shared" si="385"/>
        <v xml:space="preserve">          OK</v>
      </c>
      <c r="X96" s="8" t="s">
        <v>73</v>
      </c>
      <c r="Y96" s="8" t="str">
        <f t="shared" si="386"/>
        <v xml:space="preserve">          OK</v>
      </c>
    </row>
    <row r="97" spans="1:25" ht="28" customHeight="1" x14ac:dyDescent="0.2">
      <c r="A97" s="18" t="s">
        <v>57</v>
      </c>
      <c r="B97" s="8">
        <v>986</v>
      </c>
      <c r="C97" s="8">
        <v>3036</v>
      </c>
      <c r="D97" s="8">
        <v>27654</v>
      </c>
      <c r="E97" s="8">
        <v>19908</v>
      </c>
      <c r="F97" s="8">
        <v>60925</v>
      </c>
      <c r="G97" s="8">
        <v>27704</v>
      </c>
      <c r="H97" s="8">
        <v>15931</v>
      </c>
      <c r="I97" s="8">
        <v>979</v>
      </c>
      <c r="J97" s="8">
        <v>1602</v>
      </c>
      <c r="K97" s="8">
        <f t="shared" si="381"/>
        <v>2097</v>
      </c>
      <c r="L97" s="8">
        <v>5400</v>
      </c>
      <c r="M97" s="8">
        <v>12682</v>
      </c>
      <c r="N97" s="8"/>
      <c r="O97" s="6">
        <v>178904</v>
      </c>
      <c r="P97" s="8" t="s">
        <v>73</v>
      </c>
      <c r="Q97" s="8" t="s">
        <v>73</v>
      </c>
      <c r="R97" s="8">
        <v>170394</v>
      </c>
      <c r="S97" s="8">
        <v>8510</v>
      </c>
      <c r="T97" s="8">
        <v>21310</v>
      </c>
      <c r="U97" s="8">
        <v>7497</v>
      </c>
      <c r="W97" s="8" t="str">
        <f t="shared" si="385"/>
        <v xml:space="preserve">          OK</v>
      </c>
      <c r="X97" s="8" t="s">
        <v>73</v>
      </c>
      <c r="Y97" s="8" t="str">
        <f t="shared" si="386"/>
        <v xml:space="preserve">          OK</v>
      </c>
    </row>
    <row r="98" spans="1:25" ht="28" customHeight="1" x14ac:dyDescent="0.2">
      <c r="A98" s="18" t="s">
        <v>56</v>
      </c>
      <c r="B98" s="8">
        <v>992</v>
      </c>
      <c r="C98" s="8">
        <v>3029</v>
      </c>
      <c r="D98" s="8">
        <v>27659</v>
      </c>
      <c r="E98" s="8">
        <v>20002</v>
      </c>
      <c r="F98" s="8">
        <v>60954</v>
      </c>
      <c r="G98" s="8">
        <v>27767</v>
      </c>
      <c r="H98" s="8">
        <v>16047</v>
      </c>
      <c r="I98" s="8">
        <v>974</v>
      </c>
      <c r="J98" s="8">
        <v>1601</v>
      </c>
      <c r="K98" s="8">
        <f t="shared" si="381"/>
        <v>2120</v>
      </c>
      <c r="L98" s="8">
        <v>5400</v>
      </c>
      <c r="M98" s="8">
        <v>12662</v>
      </c>
      <c r="N98" s="8"/>
      <c r="O98" s="6">
        <v>179207</v>
      </c>
      <c r="P98" s="8" t="s">
        <v>73</v>
      </c>
      <c r="Q98" s="8" t="s">
        <v>73</v>
      </c>
      <c r="R98" s="8">
        <v>170297</v>
      </c>
      <c r="S98" s="8">
        <v>8910</v>
      </c>
      <c r="T98" s="8">
        <v>21394</v>
      </c>
      <c r="U98" s="8">
        <v>7520</v>
      </c>
      <c r="W98" s="8" t="str">
        <f t="shared" si="385"/>
        <v xml:space="preserve">          OK</v>
      </c>
      <c r="X98" s="8" t="s">
        <v>73</v>
      </c>
      <c r="Y98" s="8" t="str">
        <f t="shared" si="386"/>
        <v xml:space="preserve">          OK</v>
      </c>
    </row>
    <row r="99" spans="1:25" ht="28" customHeight="1" x14ac:dyDescent="0.2">
      <c r="A99" s="18" t="s">
        <v>55</v>
      </c>
      <c r="B99" s="8">
        <v>994</v>
      </c>
      <c r="C99" s="8">
        <v>3029</v>
      </c>
      <c r="D99" s="8">
        <v>27642</v>
      </c>
      <c r="E99" s="8">
        <v>19992</v>
      </c>
      <c r="F99" s="8">
        <v>60664</v>
      </c>
      <c r="G99" s="8">
        <v>27764</v>
      </c>
      <c r="H99" s="8">
        <v>16098</v>
      </c>
      <c r="I99" s="8">
        <v>969</v>
      </c>
      <c r="J99" s="8">
        <v>1596</v>
      </c>
      <c r="K99" s="8">
        <f t="shared" si="381"/>
        <v>2130</v>
      </c>
      <c r="L99" s="8">
        <v>5400</v>
      </c>
      <c r="M99" s="8">
        <v>12672</v>
      </c>
      <c r="N99" s="8"/>
      <c r="O99" s="6">
        <v>178950</v>
      </c>
      <c r="P99" s="8" t="s">
        <v>73</v>
      </c>
      <c r="Q99" s="8" t="s">
        <v>73</v>
      </c>
      <c r="R99" s="8">
        <v>170010</v>
      </c>
      <c r="S99" s="8">
        <v>8940</v>
      </c>
      <c r="T99" s="8">
        <v>21388</v>
      </c>
      <c r="U99" s="8">
        <v>7530</v>
      </c>
      <c r="W99" s="8" t="str">
        <f t="shared" si="385"/>
        <v xml:space="preserve">          OK</v>
      </c>
      <c r="X99" s="8" t="s">
        <v>73</v>
      </c>
      <c r="Y99" s="8" t="str">
        <f t="shared" si="386"/>
        <v xml:space="preserve">          OK</v>
      </c>
    </row>
    <row r="100" spans="1:25" ht="28" customHeight="1" x14ac:dyDescent="0.2">
      <c r="A100" s="18" t="s">
        <v>54</v>
      </c>
      <c r="B100" s="8">
        <v>998</v>
      </c>
      <c r="C100" s="8">
        <v>2249</v>
      </c>
      <c r="D100" s="8">
        <v>28512</v>
      </c>
      <c r="E100" s="8">
        <v>19959</v>
      </c>
      <c r="F100" s="8">
        <v>61066</v>
      </c>
      <c r="G100" s="8">
        <v>27877</v>
      </c>
      <c r="H100" s="8">
        <v>16087</v>
      </c>
      <c r="I100" s="8">
        <v>983</v>
      </c>
      <c r="J100" s="8">
        <v>1573</v>
      </c>
      <c r="K100" s="8">
        <f t="shared" si="381"/>
        <v>2158</v>
      </c>
      <c r="L100" s="8">
        <v>5400</v>
      </c>
      <c r="M100" s="8">
        <v>12634</v>
      </c>
      <c r="N100" s="8"/>
      <c r="O100" s="6">
        <v>179496</v>
      </c>
      <c r="P100" s="8" t="s">
        <v>73</v>
      </c>
      <c r="Q100" s="8" t="s">
        <v>73</v>
      </c>
      <c r="R100" s="8">
        <v>170545</v>
      </c>
      <c r="S100" s="8">
        <v>8951</v>
      </c>
      <c r="T100" s="8">
        <v>21287</v>
      </c>
      <c r="U100" s="8">
        <v>7558</v>
      </c>
      <c r="W100" s="8" t="str">
        <f t="shared" si="385"/>
        <v xml:space="preserve">          OK</v>
      </c>
      <c r="X100" s="8" t="s">
        <v>73</v>
      </c>
      <c r="Y100" s="8" t="str">
        <f t="shared" si="386"/>
        <v xml:space="preserve">          OK</v>
      </c>
    </row>
    <row r="101" spans="1:25" ht="28" customHeight="1" x14ac:dyDescent="0.2">
      <c r="A101" s="18" t="s">
        <v>53</v>
      </c>
      <c r="B101" s="8">
        <v>996</v>
      </c>
      <c r="C101" s="8">
        <v>2260</v>
      </c>
      <c r="D101" s="8">
        <v>28561</v>
      </c>
      <c r="E101" s="8">
        <v>20014</v>
      </c>
      <c r="F101" s="8">
        <v>61054</v>
      </c>
      <c r="G101" s="8">
        <v>27919</v>
      </c>
      <c r="H101" s="8">
        <v>16217</v>
      </c>
      <c r="I101" s="8">
        <v>978</v>
      </c>
      <c r="J101" s="8">
        <v>1572</v>
      </c>
      <c r="K101" s="8">
        <f t="shared" si="381"/>
        <v>2169</v>
      </c>
      <c r="L101" s="8">
        <v>5400</v>
      </c>
      <c r="M101" s="8">
        <v>12613</v>
      </c>
      <c r="N101" s="8"/>
      <c r="O101" s="6">
        <v>179753</v>
      </c>
      <c r="P101" s="8" t="s">
        <v>73</v>
      </c>
      <c r="Q101" s="8" t="s">
        <v>73</v>
      </c>
      <c r="R101" s="8">
        <v>170332</v>
      </c>
      <c r="S101" s="8">
        <v>9421</v>
      </c>
      <c r="T101" s="8">
        <v>21320</v>
      </c>
      <c r="U101" s="8">
        <v>7569</v>
      </c>
      <c r="W101" s="8" t="str">
        <f t="shared" si="385"/>
        <v xml:space="preserve">          OK</v>
      </c>
      <c r="X101" s="8" t="s">
        <v>73</v>
      </c>
      <c r="Y101" s="8" t="str">
        <f t="shared" si="386"/>
        <v xml:space="preserve">          OK</v>
      </c>
    </row>
    <row r="102" spans="1:25" ht="28" customHeight="1" x14ac:dyDescent="0.2">
      <c r="A102" s="18" t="s">
        <v>52</v>
      </c>
      <c r="B102" s="8">
        <v>1000</v>
      </c>
      <c r="C102" s="8">
        <v>2250</v>
      </c>
      <c r="D102" s="8">
        <v>28532</v>
      </c>
      <c r="E102" s="8">
        <v>19989</v>
      </c>
      <c r="F102" s="8">
        <v>60665</v>
      </c>
      <c r="G102" s="8">
        <v>27894</v>
      </c>
      <c r="H102" s="8">
        <v>16282</v>
      </c>
      <c r="I102" s="8">
        <v>974</v>
      </c>
      <c r="J102" s="8">
        <v>1571</v>
      </c>
      <c r="K102" s="8">
        <f t="shared" si="381"/>
        <v>2874</v>
      </c>
      <c r="L102" s="8">
        <v>4728</v>
      </c>
      <c r="M102" s="8">
        <v>12586</v>
      </c>
      <c r="N102" s="8"/>
      <c r="O102" s="6">
        <v>179345</v>
      </c>
      <c r="P102" s="8" t="s">
        <v>73</v>
      </c>
      <c r="Q102" s="8" t="s">
        <v>73</v>
      </c>
      <c r="R102" s="8">
        <v>170124</v>
      </c>
      <c r="S102" s="8">
        <v>9221</v>
      </c>
      <c r="T102" s="8">
        <v>21296</v>
      </c>
      <c r="U102" s="8">
        <v>7602</v>
      </c>
      <c r="W102" s="8" t="str">
        <f t="shared" si="385"/>
        <v xml:space="preserve">          OK</v>
      </c>
      <c r="X102" s="8" t="s">
        <v>73</v>
      </c>
      <c r="Y102" s="8" t="str">
        <f t="shared" si="386"/>
        <v xml:space="preserve">          OK</v>
      </c>
    </row>
    <row r="103" spans="1:25" ht="28" customHeight="1" x14ac:dyDescent="0.2">
      <c r="A103" s="18" t="s">
        <v>51</v>
      </c>
      <c r="B103" s="8">
        <v>1002</v>
      </c>
      <c r="C103" s="8">
        <v>2240</v>
      </c>
      <c r="D103" s="8">
        <v>28408</v>
      </c>
      <c r="E103" s="8">
        <v>20003</v>
      </c>
      <c r="F103" s="8">
        <v>61034</v>
      </c>
      <c r="G103" s="8">
        <v>28012</v>
      </c>
      <c r="H103" s="8">
        <v>16102</v>
      </c>
      <c r="I103" s="8">
        <v>986</v>
      </c>
      <c r="J103" s="8">
        <v>1561</v>
      </c>
      <c r="K103" s="8">
        <f t="shared" si="381"/>
        <v>2838</v>
      </c>
      <c r="L103" s="8">
        <v>4817</v>
      </c>
      <c r="M103" s="8">
        <v>12559</v>
      </c>
      <c r="N103" s="8"/>
      <c r="O103" s="6">
        <v>179562</v>
      </c>
      <c r="P103" s="8" t="s">
        <v>73</v>
      </c>
      <c r="Q103" s="8" t="s">
        <v>73</v>
      </c>
      <c r="R103" s="8">
        <v>170519</v>
      </c>
      <c r="S103" s="8">
        <v>9043</v>
      </c>
      <c r="T103" s="8">
        <v>21213</v>
      </c>
      <c r="U103" s="8">
        <v>7655</v>
      </c>
      <c r="W103" s="8" t="str">
        <f t="shared" si="385"/>
        <v xml:space="preserve">          OK</v>
      </c>
      <c r="X103" s="8" t="s">
        <v>73</v>
      </c>
      <c r="Y103" s="8" t="str">
        <f t="shared" si="386"/>
        <v xml:space="preserve">          OK</v>
      </c>
    </row>
    <row r="104" spans="1:25" ht="28" customHeight="1" x14ac:dyDescent="0.2">
      <c r="A104" s="18" t="s">
        <v>50</v>
      </c>
      <c r="B104" s="8">
        <v>1000</v>
      </c>
      <c r="C104" s="8">
        <v>2243</v>
      </c>
      <c r="D104" s="8">
        <v>28453</v>
      </c>
      <c r="E104" s="8">
        <v>20079</v>
      </c>
      <c r="F104" s="8">
        <v>60582</v>
      </c>
      <c r="G104" s="8">
        <v>28090</v>
      </c>
      <c r="H104" s="8">
        <v>16213</v>
      </c>
      <c r="I104" s="8">
        <v>987</v>
      </c>
      <c r="J104" s="8">
        <v>1566</v>
      </c>
      <c r="K104" s="8">
        <f t="shared" si="381"/>
        <v>3579</v>
      </c>
      <c r="L104" s="8">
        <v>4097</v>
      </c>
      <c r="M104" s="8">
        <v>12519</v>
      </c>
      <c r="N104" s="8"/>
      <c r="O104" s="6">
        <v>179408</v>
      </c>
      <c r="P104" s="8" t="s">
        <v>73</v>
      </c>
      <c r="Q104" s="8" t="s">
        <v>73</v>
      </c>
      <c r="R104" s="8">
        <v>170214</v>
      </c>
      <c r="S104" s="8">
        <v>9194</v>
      </c>
      <c r="T104" s="8">
        <v>21203</v>
      </c>
      <c r="U104" s="8">
        <v>7676</v>
      </c>
      <c r="W104" s="8" t="str">
        <f t="shared" si="385"/>
        <v xml:space="preserve">          OK</v>
      </c>
      <c r="X104" s="8" t="s">
        <v>73</v>
      </c>
      <c r="Y104" s="8" t="str">
        <f t="shared" si="386"/>
        <v xml:space="preserve">          OK</v>
      </c>
    </row>
    <row r="105" spans="1:25" ht="28" customHeight="1" x14ac:dyDescent="0.2">
      <c r="A105" s="18" t="s">
        <v>49</v>
      </c>
      <c r="B105" s="8">
        <v>998</v>
      </c>
      <c r="C105" s="8">
        <v>2245</v>
      </c>
      <c r="D105" s="8">
        <v>28395</v>
      </c>
      <c r="E105" s="8">
        <v>19956</v>
      </c>
      <c r="F105" s="8">
        <v>60197</v>
      </c>
      <c r="G105" s="8">
        <v>28015</v>
      </c>
      <c r="H105" s="8">
        <v>16326</v>
      </c>
      <c r="I105" s="8">
        <v>978</v>
      </c>
      <c r="J105" s="8">
        <v>1561</v>
      </c>
      <c r="K105" s="8">
        <f t="shared" si="381"/>
        <v>3552</v>
      </c>
      <c r="L105" s="8">
        <v>4123</v>
      </c>
      <c r="M105" s="8">
        <v>12501</v>
      </c>
      <c r="N105" s="8"/>
      <c r="O105" s="6">
        <v>178847</v>
      </c>
      <c r="P105" s="8" t="s">
        <v>73</v>
      </c>
      <c r="Q105" s="8" t="s">
        <v>73</v>
      </c>
      <c r="R105" s="8">
        <v>170089</v>
      </c>
      <c r="S105" s="8">
        <v>8758</v>
      </c>
      <c r="T105" s="8">
        <v>21100</v>
      </c>
      <c r="U105" s="8">
        <v>7675</v>
      </c>
      <c r="W105" s="8" t="str">
        <f t="shared" si="385"/>
        <v xml:space="preserve">          OK</v>
      </c>
      <c r="X105" s="8" t="s">
        <v>73</v>
      </c>
      <c r="Y105" s="8" t="str">
        <f t="shared" si="386"/>
        <v xml:space="preserve">          OK</v>
      </c>
    </row>
    <row r="106" spans="1:25" ht="28" customHeight="1" x14ac:dyDescent="0.2">
      <c r="A106" s="18" t="s">
        <v>48</v>
      </c>
      <c r="B106" s="8">
        <v>1009</v>
      </c>
      <c r="C106" s="8">
        <v>2301</v>
      </c>
      <c r="D106" s="8">
        <v>28104</v>
      </c>
      <c r="E106" s="8">
        <v>19703</v>
      </c>
      <c r="F106" s="8">
        <v>61365</v>
      </c>
      <c r="G106" s="8">
        <v>28002</v>
      </c>
      <c r="H106" s="8">
        <v>16053</v>
      </c>
      <c r="I106" s="8">
        <v>977</v>
      </c>
      <c r="J106" s="8">
        <v>1544</v>
      </c>
      <c r="K106" s="8">
        <f t="shared" si="381"/>
        <v>2947</v>
      </c>
      <c r="L106" s="8">
        <v>4180</v>
      </c>
      <c r="M106" s="8">
        <v>12248</v>
      </c>
      <c r="N106" s="8"/>
      <c r="O106" s="6">
        <v>178433</v>
      </c>
      <c r="P106" s="8" t="s">
        <v>73</v>
      </c>
      <c r="Q106" s="8" t="s">
        <v>73</v>
      </c>
      <c r="R106" s="8">
        <v>170285</v>
      </c>
      <c r="S106" s="8">
        <v>8148</v>
      </c>
      <c r="T106" s="8">
        <v>20712</v>
      </c>
      <c r="U106" s="8">
        <v>7127</v>
      </c>
      <c r="W106" s="8" t="str">
        <f t="shared" si="385"/>
        <v xml:space="preserve">          OK</v>
      </c>
      <c r="X106" s="8" t="s">
        <v>73</v>
      </c>
      <c r="Y106" s="8" t="str">
        <f t="shared" si="386"/>
        <v xml:space="preserve">          OK</v>
      </c>
    </row>
    <row r="107" spans="1:25" ht="28" customHeight="1" x14ac:dyDescent="0.2">
      <c r="A107" s="18" t="s">
        <v>47</v>
      </c>
      <c r="B107" s="8">
        <v>1005</v>
      </c>
      <c r="C107" s="8">
        <v>2276</v>
      </c>
      <c r="D107" s="8">
        <v>28201</v>
      </c>
      <c r="E107" s="8">
        <v>19905</v>
      </c>
      <c r="F107" s="8">
        <v>60907</v>
      </c>
      <c r="G107" s="8">
        <v>28336</v>
      </c>
      <c r="H107" s="8">
        <v>16256</v>
      </c>
      <c r="I107" s="8">
        <v>971</v>
      </c>
      <c r="J107" s="8">
        <v>1541</v>
      </c>
      <c r="K107" s="8">
        <f t="shared" si="381"/>
        <v>2851</v>
      </c>
      <c r="L107" s="8">
        <v>4174</v>
      </c>
      <c r="M107" s="8">
        <v>12218</v>
      </c>
      <c r="N107" s="8"/>
      <c r="O107" s="6">
        <v>178641</v>
      </c>
      <c r="P107" s="8" t="s">
        <v>73</v>
      </c>
      <c r="Q107" s="8" t="s">
        <v>73</v>
      </c>
      <c r="R107" s="8">
        <v>169993</v>
      </c>
      <c r="S107" s="8">
        <v>8648</v>
      </c>
      <c r="T107" s="8">
        <v>20734</v>
      </c>
      <c r="U107" s="8">
        <v>7025</v>
      </c>
      <c r="W107" s="8" t="str">
        <f t="shared" si="385"/>
        <v xml:space="preserve">          OK</v>
      </c>
      <c r="X107" s="8" t="s">
        <v>73</v>
      </c>
      <c r="Y107" s="8" t="str">
        <f t="shared" si="386"/>
        <v xml:space="preserve">          OK</v>
      </c>
    </row>
    <row r="108" spans="1:25" ht="28" customHeight="1" x14ac:dyDescent="0.2">
      <c r="A108" s="18" t="s">
        <v>46</v>
      </c>
      <c r="B108" s="8">
        <v>1007</v>
      </c>
      <c r="C108" s="8">
        <v>1977</v>
      </c>
      <c r="D108" s="8">
        <v>28642</v>
      </c>
      <c r="E108" s="8">
        <v>19906</v>
      </c>
      <c r="F108" s="8">
        <v>60863</v>
      </c>
      <c r="G108" s="8">
        <v>28192</v>
      </c>
      <c r="H108" s="8">
        <v>16414</v>
      </c>
      <c r="I108" s="8">
        <v>965</v>
      </c>
      <c r="J108" s="8">
        <v>1544</v>
      </c>
      <c r="K108" s="8">
        <f t="shared" si="381"/>
        <v>2850</v>
      </c>
      <c r="L108" s="8">
        <v>4207</v>
      </c>
      <c r="M108" s="8">
        <v>12256</v>
      </c>
      <c r="N108" s="8"/>
      <c r="O108" s="6">
        <v>178823</v>
      </c>
      <c r="P108" s="8" t="s">
        <v>73</v>
      </c>
      <c r="Q108" s="8" t="s">
        <v>73</v>
      </c>
      <c r="R108" s="8">
        <v>169856</v>
      </c>
      <c r="S108" s="8">
        <v>8967</v>
      </c>
      <c r="T108" s="8">
        <v>20751</v>
      </c>
      <c r="U108" s="8">
        <v>7057</v>
      </c>
      <c r="W108" s="8" t="str">
        <f t="shared" si="385"/>
        <v xml:space="preserve">          OK</v>
      </c>
      <c r="X108" s="8" t="s">
        <v>73</v>
      </c>
      <c r="Y108" s="8" t="str">
        <f t="shared" si="386"/>
        <v xml:space="preserve">          OK</v>
      </c>
    </row>
    <row r="109" spans="1:25" ht="28" customHeight="1" x14ac:dyDescent="0.2">
      <c r="A109" s="18" t="s">
        <v>45</v>
      </c>
      <c r="B109" s="8">
        <v>1002</v>
      </c>
      <c r="C109" s="8">
        <v>2011</v>
      </c>
      <c r="D109" s="8">
        <v>40669</v>
      </c>
      <c r="E109" s="8">
        <v>19709</v>
      </c>
      <c r="F109" s="8">
        <v>60474</v>
      </c>
      <c r="G109" s="8">
        <v>28188</v>
      </c>
      <c r="H109" s="8">
        <v>16045</v>
      </c>
      <c r="I109" s="8">
        <v>971</v>
      </c>
      <c r="J109" s="8">
        <v>1549</v>
      </c>
      <c r="K109" s="8">
        <f t="shared" si="381"/>
        <v>2823</v>
      </c>
      <c r="L109" s="8">
        <v>4258</v>
      </c>
      <c r="M109" s="8">
        <v>201</v>
      </c>
      <c r="N109" s="8"/>
      <c r="O109" s="6">
        <v>177900</v>
      </c>
      <c r="P109" s="8" t="s">
        <v>73</v>
      </c>
      <c r="Q109" s="8" t="s">
        <v>73</v>
      </c>
      <c r="R109" s="8">
        <v>168446</v>
      </c>
      <c r="S109" s="8">
        <v>9454</v>
      </c>
      <c r="T109" s="8">
        <v>20376</v>
      </c>
      <c r="U109" s="8">
        <v>7081</v>
      </c>
      <c r="W109" s="8" t="str">
        <f t="shared" si="385"/>
        <v xml:space="preserve">          OK</v>
      </c>
      <c r="X109" s="8" t="s">
        <v>73</v>
      </c>
      <c r="Y109" s="8" t="str">
        <f t="shared" si="386"/>
        <v xml:space="preserve">          OK</v>
      </c>
    </row>
    <row r="110" spans="1:25" ht="28" customHeight="1" x14ac:dyDescent="0.2">
      <c r="A110" s="17" t="s">
        <v>43</v>
      </c>
      <c r="B110" s="8">
        <v>994</v>
      </c>
      <c r="C110" s="8">
        <v>2015</v>
      </c>
      <c r="D110" s="8">
        <v>40662</v>
      </c>
      <c r="E110" s="8">
        <v>19814</v>
      </c>
      <c r="F110" s="8">
        <v>60568</v>
      </c>
      <c r="G110" s="8">
        <v>28271</v>
      </c>
      <c r="H110" s="8">
        <v>16173</v>
      </c>
      <c r="I110" s="8">
        <v>964</v>
      </c>
      <c r="J110" s="8">
        <v>1563</v>
      </c>
      <c r="K110" s="8">
        <f t="shared" si="381"/>
        <v>2807</v>
      </c>
      <c r="L110" s="8">
        <v>4276</v>
      </c>
      <c r="M110" s="8">
        <v>197</v>
      </c>
      <c r="N110" s="8"/>
      <c r="O110" s="6">
        <v>178304</v>
      </c>
      <c r="P110" s="8" t="s">
        <v>73</v>
      </c>
      <c r="Q110" s="8" t="s">
        <v>73</v>
      </c>
      <c r="R110" s="8">
        <v>168186</v>
      </c>
      <c r="S110" s="8">
        <v>10118</v>
      </c>
      <c r="T110" s="8">
        <v>20423</v>
      </c>
      <c r="U110" s="8">
        <v>7083</v>
      </c>
      <c r="W110" s="8" t="str">
        <f t="shared" si="385"/>
        <v xml:space="preserve">          OK</v>
      </c>
      <c r="X110" s="8" t="s">
        <v>73</v>
      </c>
      <c r="Y110" s="8" t="str">
        <f t="shared" si="386"/>
        <v xml:space="preserve">          OK</v>
      </c>
    </row>
    <row r="111" spans="1:25" ht="28" customHeight="1" x14ac:dyDescent="0.2">
      <c r="A111" s="18" t="s">
        <v>44</v>
      </c>
      <c r="B111" s="8">
        <v>983</v>
      </c>
      <c r="C111" s="8">
        <v>2014</v>
      </c>
      <c r="D111" s="8">
        <v>40720</v>
      </c>
      <c r="E111" s="8">
        <v>19819</v>
      </c>
      <c r="F111" s="8">
        <v>60245</v>
      </c>
      <c r="G111" s="8">
        <v>28291</v>
      </c>
      <c r="H111" s="8">
        <v>16281</v>
      </c>
      <c r="I111" s="8">
        <v>964</v>
      </c>
      <c r="J111" s="8">
        <v>1571</v>
      </c>
      <c r="K111" s="8">
        <f t="shared" si="381"/>
        <v>2784</v>
      </c>
      <c r="L111" s="8">
        <v>4319</v>
      </c>
      <c r="M111" s="8">
        <v>188</v>
      </c>
      <c r="N111" s="8"/>
      <c r="O111" s="6">
        <v>178179</v>
      </c>
      <c r="P111" s="8" t="s">
        <v>73</v>
      </c>
      <c r="Q111" s="8" t="s">
        <v>73</v>
      </c>
      <c r="R111" s="8">
        <v>168047</v>
      </c>
      <c r="S111" s="8">
        <v>10132</v>
      </c>
      <c r="T111" s="8">
        <v>20420</v>
      </c>
      <c r="U111" s="8">
        <v>7103</v>
      </c>
      <c r="W111" s="8" t="str">
        <f t="shared" si="385"/>
        <v xml:space="preserve">          OK</v>
      </c>
      <c r="X111" s="8" t="s">
        <v>73</v>
      </c>
      <c r="Y111" s="8" t="str">
        <f t="shared" si="386"/>
        <v xml:space="preserve">          OK</v>
      </c>
    </row>
    <row r="112" spans="1:25" ht="28" customHeight="1" x14ac:dyDescent="0.2">
      <c r="A112" s="5" t="s">
        <v>18</v>
      </c>
      <c r="B112" s="8">
        <v>969</v>
      </c>
      <c r="C112" s="8">
        <v>1999</v>
      </c>
      <c r="D112" s="8">
        <v>40398</v>
      </c>
      <c r="E112" s="8">
        <v>19795</v>
      </c>
      <c r="F112" s="8">
        <v>60788</v>
      </c>
      <c r="G112" s="8">
        <v>28332</v>
      </c>
      <c r="H112" s="8">
        <v>16088</v>
      </c>
      <c r="I112" s="8">
        <v>961</v>
      </c>
      <c r="J112" s="8">
        <v>1786</v>
      </c>
      <c r="K112" s="8">
        <f t="shared" si="381"/>
        <v>2761</v>
      </c>
      <c r="L112" s="8">
        <v>4356</v>
      </c>
      <c r="M112" s="8"/>
      <c r="N112" s="8"/>
      <c r="O112" s="6">
        <v>178233</v>
      </c>
      <c r="P112" s="8" t="s">
        <v>73</v>
      </c>
      <c r="Q112" s="8" t="s">
        <v>73</v>
      </c>
      <c r="R112" s="8">
        <v>168287</v>
      </c>
      <c r="S112" s="8">
        <v>9946</v>
      </c>
      <c r="T112" s="8">
        <v>20298</v>
      </c>
      <c r="U112" s="8">
        <v>7117</v>
      </c>
      <c r="W112" s="8" t="str">
        <f>IF((SUM(B112:L112)-O112)=0,"          OK",SUM(B112:L112)-O112)</f>
        <v xml:space="preserve">          OK</v>
      </c>
      <c r="X112" s="8" t="s">
        <v>73</v>
      </c>
      <c r="Y112" s="8" t="str">
        <f t="shared" si="386"/>
        <v xml:space="preserve">          OK</v>
      </c>
    </row>
    <row r="113" spans="1:25" ht="28" customHeight="1" x14ac:dyDescent="0.2">
      <c r="A113" s="7" t="s">
        <v>20</v>
      </c>
      <c r="B113" s="8">
        <v>969</v>
      </c>
      <c r="C113" s="8">
        <v>2003</v>
      </c>
      <c r="D113" s="8">
        <v>40483</v>
      </c>
      <c r="E113" s="8">
        <v>19881</v>
      </c>
      <c r="F113" s="8">
        <v>60431</v>
      </c>
      <c r="G113" s="8">
        <v>28448</v>
      </c>
      <c r="H113" s="8">
        <v>16252</v>
      </c>
      <c r="I113" s="8">
        <v>959</v>
      </c>
      <c r="J113" s="8">
        <v>1782</v>
      </c>
      <c r="K113" s="8">
        <f t="shared" si="381"/>
        <v>2749</v>
      </c>
      <c r="L113" s="8">
        <v>4377</v>
      </c>
      <c r="M113" s="8"/>
      <c r="N113" s="8"/>
      <c r="O113" s="6">
        <v>178334</v>
      </c>
      <c r="P113" s="8" t="s">
        <v>73</v>
      </c>
      <c r="Q113" s="8" t="s">
        <v>73</v>
      </c>
      <c r="R113" s="8">
        <v>168064</v>
      </c>
      <c r="S113" s="8">
        <v>10270</v>
      </c>
      <c r="T113" s="8">
        <v>20336</v>
      </c>
      <c r="U113" s="8">
        <v>7126</v>
      </c>
      <c r="W113" s="8" t="str">
        <f t="shared" ref="W113:W126" si="387">IF((SUM(B113:L113)-O113)=0,"          OK",SUM(B113:L113)-O113)</f>
        <v xml:space="preserve">          OK</v>
      </c>
      <c r="X113" s="8" t="s">
        <v>73</v>
      </c>
      <c r="Y113" s="8" t="str">
        <f t="shared" si="386"/>
        <v xml:space="preserve">          OK</v>
      </c>
    </row>
    <row r="114" spans="1:25" ht="28" customHeight="1" x14ac:dyDescent="0.2">
      <c r="A114" s="7" t="s">
        <v>21</v>
      </c>
      <c r="B114" s="8">
        <v>971</v>
      </c>
      <c r="C114" s="8">
        <v>1997</v>
      </c>
      <c r="D114" s="8">
        <v>40478</v>
      </c>
      <c r="E114" s="8">
        <v>19734</v>
      </c>
      <c r="F114" s="8">
        <v>60101</v>
      </c>
      <c r="G114" s="8">
        <v>28456</v>
      </c>
      <c r="H114" s="8">
        <v>16333</v>
      </c>
      <c r="I114" s="8">
        <v>961</v>
      </c>
      <c r="J114" s="8">
        <v>1781</v>
      </c>
      <c r="K114" s="8">
        <f t="shared" si="381"/>
        <v>2736</v>
      </c>
      <c r="L114" s="8">
        <v>4408</v>
      </c>
      <c r="M114" s="8"/>
      <c r="N114" s="8"/>
      <c r="O114" s="6">
        <v>177956</v>
      </c>
      <c r="P114" s="8" t="s">
        <v>73</v>
      </c>
      <c r="Q114" s="8" t="s">
        <v>73</v>
      </c>
      <c r="R114" s="8">
        <v>167977</v>
      </c>
      <c r="S114" s="8">
        <v>9979</v>
      </c>
      <c r="T114" s="8">
        <v>20305</v>
      </c>
      <c r="U114" s="8">
        <v>7144</v>
      </c>
      <c r="W114" s="8" t="str">
        <f t="shared" si="387"/>
        <v xml:space="preserve">          OK</v>
      </c>
      <c r="X114" s="8" t="s">
        <v>73</v>
      </c>
      <c r="Y114" s="8" t="str">
        <f t="shared" si="386"/>
        <v xml:space="preserve">          OK</v>
      </c>
    </row>
    <row r="115" spans="1:25" ht="28" customHeight="1" x14ac:dyDescent="0.2">
      <c r="A115" s="7" t="s">
        <v>22</v>
      </c>
      <c r="B115" s="8">
        <v>967</v>
      </c>
      <c r="C115" s="8">
        <v>1449</v>
      </c>
      <c r="D115" s="8">
        <v>40941</v>
      </c>
      <c r="E115" s="8">
        <v>19695</v>
      </c>
      <c r="F115" s="8">
        <v>60303</v>
      </c>
      <c r="G115" s="8">
        <v>28262</v>
      </c>
      <c r="H115" s="8">
        <v>16011</v>
      </c>
      <c r="I115" s="8">
        <v>960</v>
      </c>
      <c r="J115" s="8">
        <v>1778</v>
      </c>
      <c r="K115" s="8">
        <f t="shared" si="381"/>
        <v>2750</v>
      </c>
      <c r="L115" s="8">
        <v>4492</v>
      </c>
      <c r="M115" s="8"/>
      <c r="N115" s="8"/>
      <c r="O115" s="6">
        <v>177608</v>
      </c>
      <c r="P115" s="8" t="s">
        <v>73</v>
      </c>
      <c r="Q115" s="8" t="s">
        <v>73</v>
      </c>
      <c r="R115" s="8">
        <v>168342</v>
      </c>
      <c r="S115" s="8">
        <v>9266</v>
      </c>
      <c r="T115" s="8">
        <v>20079</v>
      </c>
      <c r="U115" s="8">
        <v>7242</v>
      </c>
      <c r="W115" s="8" t="str">
        <f t="shared" si="387"/>
        <v xml:space="preserve">          OK</v>
      </c>
      <c r="X115" s="8" t="s">
        <v>73</v>
      </c>
      <c r="Y115" s="8" t="str">
        <f t="shared" si="386"/>
        <v xml:space="preserve">          OK</v>
      </c>
    </row>
    <row r="116" spans="1:25" ht="28" customHeight="1" x14ac:dyDescent="0.2">
      <c r="A116" s="7" t="s">
        <v>23</v>
      </c>
      <c r="B116" s="8">
        <v>964</v>
      </c>
      <c r="C116" s="8">
        <v>1446</v>
      </c>
      <c r="D116" s="8">
        <v>41092</v>
      </c>
      <c r="E116" s="8">
        <v>19752</v>
      </c>
      <c r="F116" s="8">
        <v>59631</v>
      </c>
      <c r="G116" s="8">
        <v>28312</v>
      </c>
      <c r="H116" s="8">
        <v>16137</v>
      </c>
      <c r="I116" s="8">
        <v>951</v>
      </c>
      <c r="J116" s="8">
        <v>1785</v>
      </c>
      <c r="K116" s="8">
        <f t="shared" si="381"/>
        <v>2742</v>
      </c>
      <c r="L116" s="8">
        <v>4496</v>
      </c>
      <c r="M116" s="8"/>
      <c r="N116" s="8"/>
      <c r="O116" s="6">
        <v>177308</v>
      </c>
      <c r="P116" s="8" t="s">
        <v>73</v>
      </c>
      <c r="Q116" s="8" t="s">
        <v>73</v>
      </c>
      <c r="R116" s="8">
        <v>167940</v>
      </c>
      <c r="S116" s="8">
        <v>9368</v>
      </c>
      <c r="T116" s="8">
        <v>20087</v>
      </c>
      <c r="U116" s="8">
        <v>7238</v>
      </c>
      <c r="W116" s="8" t="str">
        <f t="shared" si="387"/>
        <v xml:space="preserve">          OK</v>
      </c>
      <c r="X116" s="8" t="s">
        <v>73</v>
      </c>
      <c r="Y116" s="8" t="str">
        <f t="shared" si="386"/>
        <v xml:space="preserve">          OK</v>
      </c>
    </row>
    <row r="117" spans="1:25" ht="28" customHeight="1" x14ac:dyDescent="0.2">
      <c r="A117" s="7" t="s">
        <v>24</v>
      </c>
      <c r="B117" s="8">
        <v>964</v>
      </c>
      <c r="C117" s="8">
        <v>1442</v>
      </c>
      <c r="D117" s="8">
        <v>41156</v>
      </c>
      <c r="E117" s="8">
        <v>19648</v>
      </c>
      <c r="F117" s="8">
        <v>59136</v>
      </c>
      <c r="G117" s="8">
        <v>28186</v>
      </c>
      <c r="H117" s="8">
        <v>16242</v>
      </c>
      <c r="I117" s="8">
        <v>946</v>
      </c>
      <c r="J117" s="8">
        <v>1785</v>
      </c>
      <c r="K117" s="8">
        <f t="shared" si="381"/>
        <v>2723</v>
      </c>
      <c r="L117" s="8">
        <v>4524</v>
      </c>
      <c r="M117" s="8"/>
      <c r="N117" s="8"/>
      <c r="O117" s="6">
        <v>176752</v>
      </c>
      <c r="P117" s="8" t="s">
        <v>73</v>
      </c>
      <c r="Q117" s="8" t="s">
        <v>73</v>
      </c>
      <c r="R117" s="8">
        <v>167724</v>
      </c>
      <c r="S117" s="8">
        <v>9028</v>
      </c>
      <c r="T117" s="8">
        <v>19975</v>
      </c>
      <c r="U117" s="8">
        <v>7247</v>
      </c>
      <c r="W117" s="8" t="str">
        <f t="shared" si="387"/>
        <v xml:space="preserve">          OK</v>
      </c>
      <c r="X117" s="8" t="s">
        <v>73</v>
      </c>
      <c r="Y117" s="8" t="str">
        <f t="shared" si="386"/>
        <v xml:space="preserve">          OK</v>
      </c>
    </row>
    <row r="118" spans="1:25" ht="28" customHeight="1" x14ac:dyDescent="0.2">
      <c r="A118" s="7" t="s">
        <v>25</v>
      </c>
      <c r="B118" s="8">
        <v>956</v>
      </c>
      <c r="C118" s="8">
        <v>1438</v>
      </c>
      <c r="D118" s="8">
        <v>40826</v>
      </c>
      <c r="E118" s="8">
        <v>19479</v>
      </c>
      <c r="F118" s="8">
        <v>60083</v>
      </c>
      <c r="G118" s="8">
        <v>27859</v>
      </c>
      <c r="H118" s="8">
        <v>15763</v>
      </c>
      <c r="I118" s="8">
        <v>945</v>
      </c>
      <c r="J118" s="8">
        <v>1771</v>
      </c>
      <c r="K118" s="8">
        <f t="shared" si="381"/>
        <v>2722</v>
      </c>
      <c r="L118" s="8">
        <v>4320</v>
      </c>
      <c r="M118" s="8"/>
      <c r="N118" s="8"/>
      <c r="O118" s="6">
        <v>176162</v>
      </c>
      <c r="P118" s="8" t="s">
        <v>73</v>
      </c>
      <c r="Q118" s="8" t="s">
        <v>73</v>
      </c>
      <c r="R118" s="8">
        <v>167752</v>
      </c>
      <c r="S118" s="8">
        <v>8410</v>
      </c>
      <c r="T118" s="8">
        <v>19627</v>
      </c>
      <c r="U118" s="8">
        <v>7042</v>
      </c>
      <c r="W118" s="8" t="str">
        <f t="shared" si="387"/>
        <v xml:space="preserve">          OK</v>
      </c>
      <c r="X118" s="8" t="s">
        <v>73</v>
      </c>
      <c r="Y118" s="8" t="str">
        <f t="shared" si="386"/>
        <v xml:space="preserve">          OK</v>
      </c>
    </row>
    <row r="119" spans="1:25" ht="28" customHeight="1" x14ac:dyDescent="0.2">
      <c r="A119" s="7" t="s">
        <v>26</v>
      </c>
      <c r="B119" s="8">
        <v>951</v>
      </c>
      <c r="C119" s="8">
        <v>1435</v>
      </c>
      <c r="D119" s="8">
        <v>41064</v>
      </c>
      <c r="E119" s="8">
        <v>19661</v>
      </c>
      <c r="F119" s="8">
        <v>59544</v>
      </c>
      <c r="G119" s="8">
        <v>28264</v>
      </c>
      <c r="H119" s="8">
        <v>16087</v>
      </c>
      <c r="I119" s="8">
        <v>940</v>
      </c>
      <c r="J119" s="8">
        <v>1765</v>
      </c>
      <c r="K119" s="8">
        <f t="shared" si="381"/>
        <v>2738</v>
      </c>
      <c r="L119" s="8">
        <v>4051</v>
      </c>
      <c r="M119" s="8"/>
      <c r="N119" s="8"/>
      <c r="O119" s="6">
        <v>176509</v>
      </c>
      <c r="P119" s="8" t="s">
        <v>73</v>
      </c>
      <c r="Q119" s="8" t="s">
        <v>73</v>
      </c>
      <c r="R119" s="8">
        <v>167507</v>
      </c>
      <c r="S119" s="8">
        <v>9002</v>
      </c>
      <c r="T119" s="8">
        <v>19737</v>
      </c>
      <c r="U119" s="8">
        <v>6789</v>
      </c>
      <c r="W119" s="8">
        <f t="shared" si="387"/>
        <v>-9</v>
      </c>
      <c r="X119" s="8" t="s">
        <v>73</v>
      </c>
      <c r="Y119" s="8" t="str">
        <f t="shared" si="386"/>
        <v xml:space="preserve">          OK</v>
      </c>
    </row>
    <row r="120" spans="1:25" ht="28" customHeight="1" x14ac:dyDescent="0.2">
      <c r="A120" s="7" t="s">
        <v>27</v>
      </c>
      <c r="B120" s="8">
        <v>951</v>
      </c>
      <c r="C120" s="8">
        <v>1447</v>
      </c>
      <c r="D120" s="8">
        <v>41384</v>
      </c>
      <c r="E120" s="8">
        <v>19735</v>
      </c>
      <c r="F120" s="8">
        <v>59260</v>
      </c>
      <c r="G120" s="8">
        <v>28230</v>
      </c>
      <c r="H120" s="8">
        <v>16298</v>
      </c>
      <c r="I120" s="8">
        <v>939</v>
      </c>
      <c r="J120" s="8">
        <v>1765</v>
      </c>
      <c r="K120" s="8">
        <f t="shared" si="381"/>
        <v>2749</v>
      </c>
      <c r="L120" s="8">
        <v>4083</v>
      </c>
      <c r="M120" s="8"/>
      <c r="N120" s="8"/>
      <c r="O120" s="6">
        <v>176841</v>
      </c>
      <c r="P120" s="8" t="s">
        <v>73</v>
      </c>
      <c r="Q120" s="8" t="s">
        <v>73</v>
      </c>
      <c r="R120" s="8">
        <v>167462</v>
      </c>
      <c r="S120" s="8">
        <v>9379</v>
      </c>
      <c r="T120" s="8">
        <v>19761</v>
      </c>
      <c r="U120" s="8">
        <v>6832</v>
      </c>
      <c r="W120" s="8" t="str">
        <f t="shared" si="387"/>
        <v xml:space="preserve">          OK</v>
      </c>
      <c r="X120" s="8" t="s">
        <v>73</v>
      </c>
      <c r="Y120" s="8" t="str">
        <f t="shared" si="386"/>
        <v xml:space="preserve">          OK</v>
      </c>
    </row>
    <row r="121" spans="1:25" ht="28" customHeight="1" x14ac:dyDescent="0.2">
      <c r="A121" s="7" t="s">
        <v>28</v>
      </c>
      <c r="B121" s="8">
        <v>940</v>
      </c>
      <c r="C121" s="8">
        <v>1458</v>
      </c>
      <c r="D121" s="8">
        <v>41413</v>
      </c>
      <c r="E121" s="8">
        <v>19550</v>
      </c>
      <c r="F121" s="8">
        <v>58990</v>
      </c>
      <c r="G121" s="8">
        <v>28184</v>
      </c>
      <c r="H121" s="8">
        <v>15899</v>
      </c>
      <c r="I121" s="8">
        <v>943</v>
      </c>
      <c r="J121" s="8">
        <v>1762</v>
      </c>
      <c r="K121" s="8">
        <f t="shared" si="381"/>
        <v>2764</v>
      </c>
      <c r="L121" s="8">
        <v>4112</v>
      </c>
      <c r="M121" s="8"/>
      <c r="N121" s="8"/>
      <c r="O121" s="6">
        <v>176015</v>
      </c>
      <c r="P121" s="8" t="s">
        <v>73</v>
      </c>
      <c r="Q121" s="8" t="s">
        <v>73</v>
      </c>
      <c r="R121" s="8">
        <v>166523</v>
      </c>
      <c r="S121" s="8">
        <v>9492</v>
      </c>
      <c r="T121" s="8">
        <v>19360</v>
      </c>
      <c r="U121" s="8">
        <v>6876</v>
      </c>
      <c r="W121" s="8" t="str">
        <f t="shared" si="387"/>
        <v xml:space="preserve">          OK</v>
      </c>
      <c r="X121" s="8" t="s">
        <v>73</v>
      </c>
      <c r="Y121" s="8" t="str">
        <f t="shared" si="386"/>
        <v xml:space="preserve">          OK</v>
      </c>
    </row>
    <row r="122" spans="1:25" ht="28" customHeight="1" x14ac:dyDescent="0.2">
      <c r="A122" s="7" t="s">
        <v>29</v>
      </c>
      <c r="B122" s="8">
        <v>933</v>
      </c>
      <c r="C122" s="8">
        <v>1450</v>
      </c>
      <c r="D122" s="8">
        <v>41554</v>
      </c>
      <c r="E122" s="8">
        <v>19625</v>
      </c>
      <c r="F122" s="8">
        <v>59640</v>
      </c>
      <c r="G122" s="8">
        <v>28242</v>
      </c>
      <c r="H122" s="8">
        <v>16081</v>
      </c>
      <c r="I122" s="8">
        <v>939</v>
      </c>
      <c r="J122" s="8">
        <v>1774</v>
      </c>
      <c r="K122" s="8">
        <f t="shared" si="381"/>
        <v>2764</v>
      </c>
      <c r="L122" s="8">
        <v>4125</v>
      </c>
      <c r="M122" s="8"/>
      <c r="N122" s="8"/>
      <c r="O122" s="6">
        <v>177127</v>
      </c>
      <c r="P122" s="8" t="s">
        <v>73</v>
      </c>
      <c r="Q122" s="8" t="s">
        <v>73</v>
      </c>
      <c r="R122" s="8">
        <v>166818</v>
      </c>
      <c r="S122" s="8">
        <v>10309</v>
      </c>
      <c r="T122" s="8">
        <v>19465</v>
      </c>
      <c r="U122" s="8">
        <v>6889</v>
      </c>
      <c r="W122" s="8" t="str">
        <f t="shared" si="387"/>
        <v xml:space="preserve">          OK</v>
      </c>
      <c r="X122" s="8" t="s">
        <v>73</v>
      </c>
      <c r="Y122" s="8" t="str">
        <f t="shared" si="386"/>
        <v xml:space="preserve">          OK</v>
      </c>
    </row>
    <row r="123" spans="1:25" ht="28" customHeight="1" x14ac:dyDescent="0.2">
      <c r="A123" s="7" t="s">
        <v>30</v>
      </c>
      <c r="B123" s="8">
        <v>934</v>
      </c>
      <c r="C123" s="8">
        <v>1460</v>
      </c>
      <c r="D123" s="8">
        <v>41666</v>
      </c>
      <c r="E123" s="8">
        <v>19611</v>
      </c>
      <c r="F123" s="8">
        <v>59891</v>
      </c>
      <c r="G123" s="8">
        <v>28189</v>
      </c>
      <c r="H123" s="8">
        <v>16191</v>
      </c>
      <c r="I123" s="8">
        <v>944</v>
      </c>
      <c r="J123" s="8">
        <v>1777</v>
      </c>
      <c r="K123" s="8">
        <f t="shared" si="381"/>
        <v>2756</v>
      </c>
      <c r="L123" s="8">
        <v>4149</v>
      </c>
      <c r="M123" s="8"/>
      <c r="N123" s="8"/>
      <c r="O123" s="6">
        <v>177568</v>
      </c>
      <c r="P123" s="8" t="s">
        <v>73</v>
      </c>
      <c r="Q123" s="8" t="s">
        <v>73</v>
      </c>
      <c r="R123" s="8">
        <v>166953</v>
      </c>
      <c r="S123" s="8">
        <v>10615</v>
      </c>
      <c r="T123" s="8">
        <v>19471</v>
      </c>
      <c r="U123" s="8">
        <v>6905</v>
      </c>
      <c r="W123" s="8" t="str">
        <f t="shared" si="387"/>
        <v xml:space="preserve">          OK</v>
      </c>
      <c r="X123" s="8" t="s">
        <v>73</v>
      </c>
      <c r="Y123" s="8" t="str">
        <f t="shared" si="386"/>
        <v xml:space="preserve">          OK</v>
      </c>
    </row>
    <row r="124" spans="1:25" ht="28" customHeight="1" x14ac:dyDescent="0.2">
      <c r="A124" s="7" t="s">
        <v>31</v>
      </c>
      <c r="B124" s="8">
        <v>952</v>
      </c>
      <c r="C124" s="8">
        <v>1476</v>
      </c>
      <c r="D124" s="8">
        <v>41771</v>
      </c>
      <c r="E124" s="8">
        <v>19671</v>
      </c>
      <c r="F124" s="8">
        <v>59263</v>
      </c>
      <c r="G124" s="8">
        <v>28268</v>
      </c>
      <c r="H124" s="8">
        <v>16016</v>
      </c>
      <c r="I124" s="8">
        <v>944</v>
      </c>
      <c r="J124" s="8">
        <v>1773</v>
      </c>
      <c r="K124" s="8">
        <f t="shared" si="381"/>
        <v>2755</v>
      </c>
      <c r="L124" s="8">
        <v>4188</v>
      </c>
      <c r="M124" s="8"/>
      <c r="N124" s="8"/>
      <c r="O124" s="6">
        <v>177077</v>
      </c>
      <c r="P124" s="8" t="s">
        <v>73</v>
      </c>
      <c r="Q124" s="8" t="s">
        <v>73</v>
      </c>
      <c r="R124" s="8">
        <v>167310</v>
      </c>
      <c r="S124" s="8">
        <v>9767</v>
      </c>
      <c r="T124" s="8">
        <v>19372</v>
      </c>
      <c r="U124" s="8">
        <v>6943</v>
      </c>
      <c r="W124" s="8" t="str">
        <f t="shared" si="387"/>
        <v xml:space="preserve">          OK</v>
      </c>
      <c r="X124" s="8" t="s">
        <v>73</v>
      </c>
      <c r="Y124" s="8" t="str">
        <f t="shared" si="386"/>
        <v xml:space="preserve">          OK</v>
      </c>
    </row>
    <row r="125" spans="1:25" ht="28" customHeight="1" x14ac:dyDescent="0.2">
      <c r="A125" s="7" t="s">
        <v>32</v>
      </c>
      <c r="B125" s="8">
        <v>953</v>
      </c>
      <c r="C125" s="8">
        <v>1502</v>
      </c>
      <c r="D125" s="8">
        <v>41882</v>
      </c>
      <c r="E125" s="8">
        <v>19738</v>
      </c>
      <c r="F125" s="8">
        <v>59804</v>
      </c>
      <c r="G125" s="8">
        <v>28431</v>
      </c>
      <c r="H125" s="8">
        <v>16200</v>
      </c>
      <c r="I125" s="8">
        <v>948</v>
      </c>
      <c r="J125" s="8">
        <v>1775</v>
      </c>
      <c r="K125" s="8">
        <f t="shared" si="381"/>
        <v>2750</v>
      </c>
      <c r="L125" s="8">
        <v>4188</v>
      </c>
      <c r="M125" s="8"/>
      <c r="N125" s="8"/>
      <c r="O125" s="6">
        <v>178171</v>
      </c>
      <c r="P125" s="8" t="s">
        <v>73</v>
      </c>
      <c r="Q125" s="8" t="s">
        <v>73</v>
      </c>
      <c r="R125" s="8">
        <v>167670</v>
      </c>
      <c r="S125" s="8">
        <v>10501</v>
      </c>
      <c r="T125" s="8">
        <v>19467</v>
      </c>
      <c r="U125" s="8">
        <v>6938</v>
      </c>
      <c r="W125" s="8" t="str">
        <f t="shared" si="387"/>
        <v xml:space="preserve">          OK</v>
      </c>
      <c r="X125" s="8" t="s">
        <v>73</v>
      </c>
      <c r="Y125" s="8" t="str">
        <f t="shared" si="386"/>
        <v xml:space="preserve">          OK</v>
      </c>
    </row>
    <row r="126" spans="1:25" ht="28" customHeight="1" x14ac:dyDescent="0.2">
      <c r="A126" s="7" t="s">
        <v>33</v>
      </c>
      <c r="B126" s="8">
        <v>945</v>
      </c>
      <c r="C126" s="8">
        <v>1529</v>
      </c>
      <c r="D126" s="8">
        <v>42042</v>
      </c>
      <c r="E126" s="8">
        <v>19630</v>
      </c>
      <c r="F126" s="8">
        <v>60017</v>
      </c>
      <c r="G126" s="8">
        <v>28468</v>
      </c>
      <c r="H126" s="8">
        <v>16268</v>
      </c>
      <c r="I126" s="8">
        <v>945</v>
      </c>
      <c r="J126" s="8">
        <v>1771</v>
      </c>
      <c r="K126" s="8">
        <f t="shared" si="381"/>
        <v>2703</v>
      </c>
      <c r="L126" s="8">
        <v>4255</v>
      </c>
      <c r="M126" s="8"/>
      <c r="N126" s="8"/>
      <c r="O126" s="6">
        <v>178573</v>
      </c>
      <c r="P126" s="8" t="s">
        <v>73</v>
      </c>
      <c r="Q126" s="8" t="s">
        <v>73</v>
      </c>
      <c r="R126" s="8">
        <v>167896</v>
      </c>
      <c r="S126" s="8">
        <v>10677</v>
      </c>
      <c r="T126" s="8">
        <v>19480</v>
      </c>
      <c r="U126" s="8">
        <v>6958</v>
      </c>
      <c r="W126" s="8" t="str">
        <f t="shared" si="387"/>
        <v xml:space="preserve">          OK</v>
      </c>
      <c r="X126" s="8" t="s">
        <v>73</v>
      </c>
      <c r="Y126" s="8" t="str">
        <f t="shared" si="386"/>
        <v xml:space="preserve">          OK</v>
      </c>
    </row>
    <row r="127" spans="1:25" ht="17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5" x14ac:dyDescent="0.2">
      <c r="A128" s="1" t="s">
        <v>39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">
      <c r="A129" s="1" t="s">
        <v>40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">
      <c r="A130" s="1" t="s">
        <v>41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">
      <c r="A131" s="1" t="s">
        <v>145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">
      <c r="A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">
      <c r="A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</sheetData>
  <mergeCells count="3">
    <mergeCell ref="P3:S3"/>
    <mergeCell ref="T3:U3"/>
    <mergeCell ref="X3:Y3"/>
  </mergeCells>
  <pageMargins left="0.75" right="0.75" top="1" bottom="1" header="0.5" footer="0.5"/>
  <pageSetup paperSize="9" orientation="portrait" horizontalDpi="4294967292" verticalDpi="4294967292"/>
  <ignoredErrors>
    <ignoredError sqref="X6:X79" formulaRange="1"/>
    <ignoredError sqref="W63 W23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BwPers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Bundeswehr</dc:title>
  <dc:subject/>
  <dc:creator>Joachim Neipp</dc:creator>
  <cp:keywords/>
  <dc:description/>
  <cp:lastModifiedBy>Joachim Neipp</cp:lastModifiedBy>
  <cp:lastPrinted>2017-01-06T14:32:09Z</cp:lastPrinted>
  <dcterms:created xsi:type="dcterms:W3CDTF">2011-10-15T18:33:09Z</dcterms:created>
  <dcterms:modified xsi:type="dcterms:W3CDTF">2026-03-18T12:00:02Z</dcterms:modified>
  <cp:category/>
</cp:coreProperties>
</file>